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Caitlin.Champaco\Downloads\FY25Q4 Staffing Pattern Reports\"/>
    </mc:Choice>
  </mc:AlternateContent>
  <xr:revisionPtr revIDLastSave="0" documentId="13_ncr:1_{6F0B5B7C-4D4B-4FFE-9B0F-2659D4E87995}" xr6:coauthVersionLast="36" xr6:coauthVersionMax="47" xr10:uidLastSave="{00000000-0000-0000-0000-000000000000}"/>
  <bookViews>
    <workbookView xWindow="0" yWindow="0" windowWidth="28800" windowHeight="11505" xr2:uid="{00000000-000D-0000-FFFF-FFFF00000000}"/>
  </bookViews>
  <sheets>
    <sheet name="BHCFA " sheetId="11" r:id="rId1"/>
    <sheet name="BMS - SNAP ME" sheetId="1" r:id="rId2"/>
    <sheet name="BMS - SNAP QC" sheetId="2" r:id="rId3"/>
    <sheet name="BMS - SNAP BMS" sheetId="3" r:id="rId4"/>
    <sheet name="BMS - SNAP FC" sheetId="4" r:id="rId5"/>
    <sheet name="BES - TANF" sheetId="6" r:id="rId6"/>
    <sheet name="BES - SNAP CERT " sheetId="13" r:id="rId7"/>
    <sheet name="STATE OFFICE" sheetId="9" r:id="rId8"/>
  </sheets>
  <externalReferences>
    <externalReference r:id="rId9"/>
  </externalReferences>
  <definedNames>
    <definedName name="GBMA" localSheetId="6">#REF!</definedName>
    <definedName name="GBMA" localSheetId="5">#REF!</definedName>
    <definedName name="GBMA" localSheetId="0">#REF!</definedName>
    <definedName name="GBMA" localSheetId="3">#REF!</definedName>
    <definedName name="GBMA" localSheetId="4">#REF!</definedName>
    <definedName name="GBMA" localSheetId="2">#REF!</definedName>
    <definedName name="GBMA" localSheetId="7">#REF!</definedName>
    <definedName name="GBMA">#REF!</definedName>
    <definedName name="P" localSheetId="6">#REF!</definedName>
    <definedName name="P" localSheetId="5">#REF!</definedName>
    <definedName name="P" localSheetId="0">#REF!</definedName>
    <definedName name="P" localSheetId="3">#REF!</definedName>
    <definedName name="P" localSheetId="4">#REF!</definedName>
    <definedName name="P" localSheetId="2">#REF!</definedName>
    <definedName name="P" localSheetId="7">#REF!</definedName>
    <definedName name="P">#REF!</definedName>
    <definedName name="PP" localSheetId="6">#REF!</definedName>
    <definedName name="PP" localSheetId="5">#REF!</definedName>
    <definedName name="PP" localSheetId="0">#REF!</definedName>
    <definedName name="PP" localSheetId="3">#REF!</definedName>
    <definedName name="PP" localSheetId="4">#REF!</definedName>
    <definedName name="PP" localSheetId="2">#REF!</definedName>
    <definedName name="PP" localSheetId="7">#REF!</definedName>
    <definedName name="PP">#REF!</definedName>
    <definedName name="_xlnm.Print_Area" localSheetId="6">'BES - SNAP CERT '!$A$1:$T$177</definedName>
    <definedName name="_xlnm.Print_Area" localSheetId="5">'BES - TANF'!$A$1:$T$45</definedName>
    <definedName name="_xlnm.Print_Area" localSheetId="0">'BHCFA '!$A$1:$T$88</definedName>
    <definedName name="_xlnm.Print_Area" localSheetId="3">'BMS - SNAP BMS'!$A$1:$T$44</definedName>
    <definedName name="_xlnm.Print_Area" localSheetId="4">'BMS - SNAP FC'!$A$1:$T$44</definedName>
    <definedName name="_xlnm.Print_Area" localSheetId="1">'BMS - SNAP ME'!$A$1:$T$44</definedName>
    <definedName name="_xlnm.Print_Area" localSheetId="2">'BMS - SNAP QC'!$A$1:$T$45</definedName>
    <definedName name="_xlnm.Print_Area" localSheetId="7">'STATE OFFICE'!$A$1:$T$44</definedName>
    <definedName name="Print_Area_MI" localSheetId="6">#REF!</definedName>
    <definedName name="Print_Area_MI" localSheetId="5">#REF!</definedName>
    <definedName name="Print_Area_MI" localSheetId="0">#REF!</definedName>
    <definedName name="Print_Area_MI" localSheetId="3">#REF!</definedName>
    <definedName name="Print_Area_MI" localSheetId="4">#REF!</definedName>
    <definedName name="Print_Area_MI" localSheetId="1">#REF!</definedName>
    <definedName name="Print_Area_MI" localSheetId="2">#REF!</definedName>
    <definedName name="Print_Area_MI" localSheetId="7">#REF!</definedName>
    <definedName name="Print_Area_MI">#REF!</definedName>
    <definedName name="Print_Titles_MI" localSheetId="6">#REF!</definedName>
    <definedName name="Print_Titles_MI" localSheetId="5">#REF!</definedName>
    <definedName name="Print_Titles_MI" localSheetId="0">#REF!</definedName>
    <definedName name="Print_Titles_MI" localSheetId="3">#REF!</definedName>
    <definedName name="Print_Titles_MI" localSheetId="4">#REF!</definedName>
    <definedName name="Print_Titles_MI" localSheetId="1">#REF!</definedName>
    <definedName name="Print_Titles_MI" localSheetId="2">#REF!</definedName>
    <definedName name="Print_Titles_MI" localSheetId="7">#REF!</definedName>
    <definedName name="Print_Titles_MI">#REF!</definedName>
    <definedName name="Run_Date" localSheetId="6">'[1]FY05 Requisitions'!#REF!</definedName>
    <definedName name="Run_Date" localSheetId="5">'[1]FY05 Requisitions'!#REF!</definedName>
    <definedName name="Run_Date" localSheetId="0">'[1]FY05 Requisitions'!#REF!</definedName>
    <definedName name="Run_Date" localSheetId="3">'[1]FY05 Requisitions'!#REF!</definedName>
    <definedName name="Run_Date" localSheetId="4">'[1]FY05 Requisitions'!#REF!</definedName>
    <definedName name="Run_Date" localSheetId="2">'[1]FY05 Requisitions'!#REF!</definedName>
    <definedName name="Run_Date" localSheetId="7">'[1]FY05 Requisitions'!#REF!</definedName>
    <definedName name="Run_Date">'[1]FY05 Requisitions'!#REF!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4" i="13" l="1"/>
  <c r="F174" i="13"/>
  <c r="F173" i="13"/>
  <c r="F129" i="13"/>
  <c r="K41" i="13"/>
  <c r="F41" i="13"/>
  <c r="F85" i="13"/>
  <c r="F42" i="6"/>
  <c r="F41" i="4"/>
  <c r="A19" i="2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18" i="2"/>
  <c r="K32" i="13" l="1"/>
  <c r="L32" i="13" s="1"/>
  <c r="K27" i="13"/>
  <c r="K81" i="11"/>
  <c r="K36" i="11"/>
  <c r="K37" i="11"/>
  <c r="K38" i="11"/>
  <c r="O38" i="11" s="1"/>
  <c r="K39" i="11"/>
  <c r="L39" i="11"/>
  <c r="O39" i="11"/>
  <c r="K40" i="11"/>
  <c r="L40" i="11" s="1"/>
  <c r="K59" i="11"/>
  <c r="K60" i="11"/>
  <c r="L60" i="11" s="1"/>
  <c r="K61" i="11"/>
  <c r="O61" i="11" s="1"/>
  <c r="L61" i="11"/>
  <c r="K62" i="11"/>
  <c r="L62" i="11" s="1"/>
  <c r="K63" i="11"/>
  <c r="K64" i="11"/>
  <c r="O64" i="11" s="1"/>
  <c r="L64" i="11"/>
  <c r="K65" i="11"/>
  <c r="L65" i="11" s="1"/>
  <c r="K66" i="11"/>
  <c r="L66" i="11" s="1"/>
  <c r="K67" i="11"/>
  <c r="O67" i="11" s="1"/>
  <c r="L67" i="11"/>
  <c r="K68" i="11"/>
  <c r="L68" i="11" s="1"/>
  <c r="K69" i="11"/>
  <c r="K70" i="11"/>
  <c r="O70" i="11" s="1"/>
  <c r="L70" i="11"/>
  <c r="K71" i="11"/>
  <c r="L71" i="11" s="1"/>
  <c r="K72" i="11"/>
  <c r="L72" i="11" s="1"/>
  <c r="K73" i="11"/>
  <c r="O73" i="11" s="1"/>
  <c r="L73" i="11"/>
  <c r="K74" i="11"/>
  <c r="L74" i="11" s="1"/>
  <c r="K75" i="11"/>
  <c r="K76" i="11"/>
  <c r="O76" i="11" s="1"/>
  <c r="L76" i="11"/>
  <c r="K77" i="11"/>
  <c r="L77" i="11" s="1"/>
  <c r="K78" i="11"/>
  <c r="L78" i="11" s="1"/>
  <c r="K79" i="11"/>
  <c r="O79" i="11" s="1"/>
  <c r="L79" i="11"/>
  <c r="K80" i="11"/>
  <c r="L80" i="11" s="1"/>
  <c r="K22" i="4"/>
  <c r="K23" i="4"/>
  <c r="K156" i="13"/>
  <c r="L156" i="13" s="1"/>
  <c r="K16" i="13"/>
  <c r="K148" i="13"/>
  <c r="K35" i="11"/>
  <c r="K34" i="11"/>
  <c r="K24" i="4"/>
  <c r="K21" i="4"/>
  <c r="K20" i="4"/>
  <c r="K19" i="4"/>
  <c r="K18" i="4"/>
  <c r="K155" i="13"/>
  <c r="K154" i="13"/>
  <c r="K153" i="13"/>
  <c r="K152" i="13"/>
  <c r="K151" i="13"/>
  <c r="K150" i="13"/>
  <c r="K149" i="13"/>
  <c r="K128" i="13"/>
  <c r="K127" i="13"/>
  <c r="K126" i="13"/>
  <c r="K125" i="13"/>
  <c r="K124" i="13"/>
  <c r="K123" i="13"/>
  <c r="K122" i="13"/>
  <c r="K121" i="13"/>
  <c r="K120" i="13"/>
  <c r="K114" i="13"/>
  <c r="K111" i="13"/>
  <c r="K110" i="13"/>
  <c r="K109" i="13"/>
  <c r="K108" i="13"/>
  <c r="K78" i="13"/>
  <c r="K79" i="13"/>
  <c r="L79" i="13" s="1"/>
  <c r="K80" i="13"/>
  <c r="L80" i="13" s="1"/>
  <c r="K81" i="13"/>
  <c r="O81" i="13" s="1"/>
  <c r="K82" i="13"/>
  <c r="L82" i="13" s="1"/>
  <c r="K83" i="13"/>
  <c r="L83" i="13" s="1"/>
  <c r="K84" i="13"/>
  <c r="O84" i="13" s="1"/>
  <c r="K104" i="13"/>
  <c r="K105" i="13"/>
  <c r="K106" i="13"/>
  <c r="O106" i="13"/>
  <c r="S106" i="13" s="1"/>
  <c r="T106" i="13" s="1"/>
  <c r="K107" i="13"/>
  <c r="L107" i="13" s="1"/>
  <c r="K64" i="13"/>
  <c r="K63" i="13"/>
  <c r="K65" i="13"/>
  <c r="O65" i="13" s="1"/>
  <c r="K66" i="13"/>
  <c r="L66" i="13" s="1"/>
  <c r="K67" i="13"/>
  <c r="L67" i="13" s="1"/>
  <c r="K68" i="13"/>
  <c r="O68" i="13" s="1"/>
  <c r="K69" i="13"/>
  <c r="L69" i="13" s="1"/>
  <c r="K70" i="13"/>
  <c r="K71" i="13"/>
  <c r="O71" i="13" s="1"/>
  <c r="K72" i="13"/>
  <c r="K73" i="13"/>
  <c r="L73" i="13" s="1"/>
  <c r="K74" i="13"/>
  <c r="O74" i="13" s="1"/>
  <c r="K62" i="13"/>
  <c r="K75" i="13"/>
  <c r="O75" i="13" s="1"/>
  <c r="K76" i="13"/>
  <c r="O76" i="13" s="1"/>
  <c r="K77" i="13"/>
  <c r="L77" i="13" s="1"/>
  <c r="K30" i="13"/>
  <c r="K29" i="13"/>
  <c r="K31" i="13"/>
  <c r="L31" i="13" s="1"/>
  <c r="K33" i="13"/>
  <c r="O33" i="13" s="1"/>
  <c r="K34" i="13"/>
  <c r="L34" i="13" s="1"/>
  <c r="K35" i="13"/>
  <c r="L35" i="13" s="1"/>
  <c r="K36" i="13"/>
  <c r="O36" i="13" s="1"/>
  <c r="K37" i="13"/>
  <c r="O37" i="13" s="1"/>
  <c r="K38" i="13"/>
  <c r="L38" i="13" s="1"/>
  <c r="K39" i="13"/>
  <c r="O39" i="13" s="1"/>
  <c r="K40" i="13"/>
  <c r="K22" i="13"/>
  <c r="K28" i="13"/>
  <c r="K26" i="13"/>
  <c r="K25" i="13"/>
  <c r="K24" i="13"/>
  <c r="K23" i="13"/>
  <c r="K17" i="13"/>
  <c r="O17" i="13" s="1"/>
  <c r="K18" i="13"/>
  <c r="L18" i="13" s="1"/>
  <c r="K19" i="13"/>
  <c r="R173" i="13"/>
  <c r="Q173" i="13"/>
  <c r="P173" i="13"/>
  <c r="M173" i="13"/>
  <c r="J173" i="13"/>
  <c r="A149" i="13"/>
  <c r="A150" i="13" s="1"/>
  <c r="A151" i="13" s="1"/>
  <c r="A152" i="13" s="1"/>
  <c r="A153" i="13" s="1"/>
  <c r="A154" i="13" s="1"/>
  <c r="A155" i="13" s="1"/>
  <c r="A156" i="13" s="1"/>
  <c r="R129" i="13"/>
  <c r="Q129" i="13"/>
  <c r="P129" i="13"/>
  <c r="N129" i="13"/>
  <c r="N173" i="13" s="1"/>
  <c r="M129" i="13"/>
  <c r="J129" i="13"/>
  <c r="H129" i="13"/>
  <c r="H173" i="13" s="1"/>
  <c r="G129" i="13"/>
  <c r="G173" i="13" s="1"/>
  <c r="R85" i="13"/>
  <c r="Q85" i="13"/>
  <c r="P85" i="13"/>
  <c r="M85" i="13"/>
  <c r="J85" i="13"/>
  <c r="K61" i="13"/>
  <c r="K60" i="13"/>
  <c r="R41" i="13"/>
  <c r="Q41" i="13"/>
  <c r="P41" i="13"/>
  <c r="M41" i="13"/>
  <c r="J41" i="13"/>
  <c r="K21" i="13"/>
  <c r="K20" i="13"/>
  <c r="A17" i="13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K29" i="6"/>
  <c r="K28" i="6"/>
  <c r="K27" i="6"/>
  <c r="K26" i="6"/>
  <c r="K24" i="6"/>
  <c r="K20" i="3"/>
  <c r="K18" i="2"/>
  <c r="K24" i="2"/>
  <c r="K23" i="2"/>
  <c r="K22" i="2"/>
  <c r="K21" i="2"/>
  <c r="K20" i="2"/>
  <c r="K19" i="2"/>
  <c r="K33" i="11"/>
  <c r="L33" i="11" s="1"/>
  <c r="K32" i="11"/>
  <c r="K31" i="11"/>
  <c r="O31" i="11" s="1"/>
  <c r="K30" i="11"/>
  <c r="O30" i="11" s="1"/>
  <c r="K29" i="11"/>
  <c r="L29" i="11" s="1"/>
  <c r="K28" i="11"/>
  <c r="O28" i="11" s="1"/>
  <c r="K27" i="11"/>
  <c r="K26" i="11"/>
  <c r="K25" i="11"/>
  <c r="L25" i="11" s="1"/>
  <c r="K24" i="11"/>
  <c r="O24" i="11" s="1"/>
  <c r="K23" i="11"/>
  <c r="L23" i="11" s="1"/>
  <c r="K22" i="11"/>
  <c r="K21" i="11"/>
  <c r="O21" i="11" s="1"/>
  <c r="O20" i="11"/>
  <c r="L20" i="11"/>
  <c r="S20" i="11" s="1"/>
  <c r="T20" i="11" s="1"/>
  <c r="K19" i="11"/>
  <c r="L19" i="11" s="1"/>
  <c r="K18" i="11"/>
  <c r="L18" i="11" s="1"/>
  <c r="K17" i="11"/>
  <c r="K16" i="11"/>
  <c r="K17" i="2"/>
  <c r="F17" i="3"/>
  <c r="F41" i="3" s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R84" i="11"/>
  <c r="Q84" i="11"/>
  <c r="P84" i="11"/>
  <c r="N84" i="11"/>
  <c r="M84" i="11"/>
  <c r="J84" i="11"/>
  <c r="H84" i="11"/>
  <c r="G84" i="11"/>
  <c r="F84" i="11"/>
  <c r="A60" i="1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R41" i="11"/>
  <c r="Q41" i="11"/>
  <c r="P41" i="11"/>
  <c r="N41" i="11"/>
  <c r="M41" i="11"/>
  <c r="J41" i="11"/>
  <c r="H41" i="11"/>
  <c r="G41" i="11"/>
  <c r="F41" i="11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4" i="11" s="1"/>
  <c r="A35" i="11" s="1"/>
  <c r="A36" i="11" s="1"/>
  <c r="A37" i="11" s="1"/>
  <c r="A38" i="11" s="1"/>
  <c r="A39" i="11" s="1"/>
  <c r="A40" i="11" s="1"/>
  <c r="L37" i="13" l="1"/>
  <c r="L76" i="13"/>
  <c r="L81" i="13"/>
  <c r="S81" i="13" s="1"/>
  <c r="T81" i="13" s="1"/>
  <c r="L39" i="13"/>
  <c r="S39" i="13" s="1"/>
  <c r="T39" i="13" s="1"/>
  <c r="L36" i="13"/>
  <c r="S36" i="13" s="1"/>
  <c r="T36" i="13" s="1"/>
  <c r="O66" i="13"/>
  <c r="L84" i="13"/>
  <c r="S84" i="13" s="1"/>
  <c r="T84" i="13" s="1"/>
  <c r="O34" i="13"/>
  <c r="S34" i="13" s="1"/>
  <c r="T34" i="13" s="1"/>
  <c r="L65" i="13"/>
  <c r="S65" i="13" s="1"/>
  <c r="T65" i="13" s="1"/>
  <c r="O82" i="13"/>
  <c r="S82" i="13" s="1"/>
  <c r="T82" i="13" s="1"/>
  <c r="S37" i="13"/>
  <c r="T37" i="13" s="1"/>
  <c r="S66" i="13"/>
  <c r="T66" i="13" s="1"/>
  <c r="O83" i="13"/>
  <c r="S83" i="13" s="1"/>
  <c r="T83" i="13" s="1"/>
  <c r="S76" i="13"/>
  <c r="T76" i="13" s="1"/>
  <c r="O107" i="13"/>
  <c r="S107" i="13" s="1"/>
  <c r="T107" i="13" s="1"/>
  <c r="O18" i="13"/>
  <c r="S18" i="13" s="1"/>
  <c r="T18" i="13" s="1"/>
  <c r="O35" i="13"/>
  <c r="S35" i="13" s="1"/>
  <c r="T35" i="13" s="1"/>
  <c r="L68" i="13"/>
  <c r="S68" i="13" s="1"/>
  <c r="T68" i="13" s="1"/>
  <c r="O72" i="13"/>
  <c r="L71" i="13"/>
  <c r="S71" i="13" s="1"/>
  <c r="T71" i="13" s="1"/>
  <c r="O69" i="13"/>
  <c r="S69" i="13" s="1"/>
  <c r="T69" i="13" s="1"/>
  <c r="L74" i="13"/>
  <c r="S74" i="13" s="1"/>
  <c r="T74" i="13" s="1"/>
  <c r="L72" i="13"/>
  <c r="O19" i="13"/>
  <c r="L17" i="13"/>
  <c r="S17" i="13" s="1"/>
  <c r="T17" i="13" s="1"/>
  <c r="O32" i="13"/>
  <c r="S32" i="13" s="1"/>
  <c r="T32" i="13" s="1"/>
  <c r="O70" i="13"/>
  <c r="L19" i="13"/>
  <c r="O31" i="13"/>
  <c r="S31" i="13" s="1"/>
  <c r="T31" i="13" s="1"/>
  <c r="O77" i="13"/>
  <c r="S77" i="13" s="1"/>
  <c r="T77" i="13" s="1"/>
  <c r="L75" i="13"/>
  <c r="S75" i="13" s="1"/>
  <c r="T75" i="13" s="1"/>
  <c r="L70" i="13"/>
  <c r="O79" i="13"/>
  <c r="S79" i="13" s="1"/>
  <c r="T79" i="13" s="1"/>
  <c r="L33" i="13"/>
  <c r="S33" i="13" s="1"/>
  <c r="T33" i="13" s="1"/>
  <c r="A157" i="13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O38" i="13"/>
  <c r="S38" i="13" s="1"/>
  <c r="T38" i="13" s="1"/>
  <c r="O73" i="13"/>
  <c r="S73" i="13" s="1"/>
  <c r="T73" i="13" s="1"/>
  <c r="O67" i="13"/>
  <c r="S67" i="13" s="1"/>
  <c r="T67" i="13" s="1"/>
  <c r="O80" i="13"/>
  <c r="S80" i="13" s="1"/>
  <c r="T80" i="13" s="1"/>
  <c r="H85" i="11"/>
  <c r="J85" i="11"/>
  <c r="S62" i="11"/>
  <c r="T62" i="11" s="1"/>
  <c r="S39" i="11"/>
  <c r="T39" i="11" s="1"/>
  <c r="N85" i="11"/>
  <c r="L38" i="11"/>
  <c r="S38" i="11" s="1"/>
  <c r="T38" i="11" s="1"/>
  <c r="O80" i="11"/>
  <c r="S80" i="11" s="1"/>
  <c r="T80" i="11" s="1"/>
  <c r="O77" i="11"/>
  <c r="S77" i="11" s="1"/>
  <c r="T77" i="11" s="1"/>
  <c r="O74" i="11"/>
  <c r="S74" i="11" s="1"/>
  <c r="T74" i="11" s="1"/>
  <c r="O71" i="11"/>
  <c r="S71" i="11" s="1"/>
  <c r="T71" i="11" s="1"/>
  <c r="O68" i="11"/>
  <c r="S68" i="11" s="1"/>
  <c r="T68" i="11" s="1"/>
  <c r="O65" i="11"/>
  <c r="S65" i="11" s="1"/>
  <c r="T65" i="11" s="1"/>
  <c r="O62" i="11"/>
  <c r="S79" i="11"/>
  <c r="T79" i="11" s="1"/>
  <c r="S76" i="11"/>
  <c r="T76" i="11" s="1"/>
  <c r="S73" i="11"/>
  <c r="T73" i="11" s="1"/>
  <c r="S70" i="11"/>
  <c r="T70" i="11" s="1"/>
  <c r="S67" i="11"/>
  <c r="T67" i="11" s="1"/>
  <c r="S64" i="11"/>
  <c r="T64" i="11" s="1"/>
  <c r="S61" i="11"/>
  <c r="T61" i="11" s="1"/>
  <c r="O18" i="11"/>
  <c r="S18" i="11" s="1"/>
  <c r="T18" i="11" s="1"/>
  <c r="S23" i="11"/>
  <c r="T23" i="11" s="1"/>
  <c r="O75" i="11"/>
  <c r="O69" i="11"/>
  <c r="O63" i="11"/>
  <c r="M85" i="11"/>
  <c r="O23" i="11"/>
  <c r="L75" i="11"/>
  <c r="L69" i="11"/>
  <c r="S69" i="11" s="1"/>
  <c r="T69" i="11" s="1"/>
  <c r="L63" i="11"/>
  <c r="L24" i="11"/>
  <c r="S24" i="11" s="1"/>
  <c r="T24" i="11" s="1"/>
  <c r="O78" i="11"/>
  <c r="S78" i="11" s="1"/>
  <c r="T78" i="11" s="1"/>
  <c r="O72" i="11"/>
  <c r="S72" i="11" s="1"/>
  <c r="T72" i="11" s="1"/>
  <c r="O66" i="11"/>
  <c r="S66" i="11" s="1"/>
  <c r="T66" i="11" s="1"/>
  <c r="O60" i="11"/>
  <c r="S60" i="11" s="1"/>
  <c r="T60" i="11" s="1"/>
  <c r="O40" i="11"/>
  <c r="S40" i="11" s="1"/>
  <c r="T40" i="11" s="1"/>
  <c r="G85" i="11"/>
  <c r="O29" i="11"/>
  <c r="S29" i="11" s="1"/>
  <c r="T29" i="11" s="1"/>
  <c r="O81" i="11"/>
  <c r="L81" i="11"/>
  <c r="S81" i="11" s="1"/>
  <c r="T81" i="11" s="1"/>
  <c r="O36" i="11"/>
  <c r="L36" i="11"/>
  <c r="O37" i="11"/>
  <c r="L37" i="11"/>
  <c r="O59" i="11"/>
  <c r="L59" i="11"/>
  <c r="S59" i="11" s="1"/>
  <c r="T59" i="11" s="1"/>
  <c r="O22" i="4"/>
  <c r="L22" i="4"/>
  <c r="S22" i="4" s="1"/>
  <c r="T22" i="4" s="1"/>
  <c r="O23" i="4"/>
  <c r="L23" i="4"/>
  <c r="O156" i="13"/>
  <c r="S156" i="13" s="1"/>
  <c r="T156" i="13" s="1"/>
  <c r="A31" i="13"/>
  <c r="A32" i="13" s="1"/>
  <c r="A33" i="13" s="1"/>
  <c r="A34" i="13" s="1"/>
  <c r="A35" i="13" s="1"/>
  <c r="A36" i="13" s="1"/>
  <c r="A37" i="13" s="1"/>
  <c r="A38" i="13" s="1"/>
  <c r="A39" i="13" s="1"/>
  <c r="A40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O34" i="11"/>
  <c r="L34" i="11"/>
  <c r="O35" i="11"/>
  <c r="L35" i="11"/>
  <c r="O24" i="4"/>
  <c r="L24" i="4"/>
  <c r="S24" i="4" s="1"/>
  <c r="T24" i="4" s="1"/>
  <c r="O18" i="4"/>
  <c r="L18" i="4"/>
  <c r="S18" i="4" s="1"/>
  <c r="T18" i="4" s="1"/>
  <c r="O19" i="4"/>
  <c r="L19" i="4"/>
  <c r="O20" i="4"/>
  <c r="L20" i="4"/>
  <c r="S20" i="4" s="1"/>
  <c r="T20" i="4" s="1"/>
  <c r="O21" i="4"/>
  <c r="L21" i="4"/>
  <c r="S21" i="4" s="1"/>
  <c r="T21" i="4" s="1"/>
  <c r="O148" i="13"/>
  <c r="L148" i="13"/>
  <c r="O149" i="13"/>
  <c r="L149" i="13"/>
  <c r="O150" i="13"/>
  <c r="L150" i="13"/>
  <c r="O151" i="13"/>
  <c r="L151" i="13"/>
  <c r="O152" i="13"/>
  <c r="L152" i="13"/>
  <c r="O153" i="13"/>
  <c r="L153" i="13"/>
  <c r="O154" i="13"/>
  <c r="L154" i="13"/>
  <c r="O155" i="13"/>
  <c r="L155" i="13"/>
  <c r="O128" i="13"/>
  <c r="L128" i="13"/>
  <c r="O108" i="13"/>
  <c r="L108" i="13"/>
  <c r="O109" i="13"/>
  <c r="L109" i="13"/>
  <c r="O110" i="13"/>
  <c r="L110" i="13"/>
  <c r="O111" i="13"/>
  <c r="L111" i="13"/>
  <c r="O112" i="13"/>
  <c r="L112" i="13"/>
  <c r="O113" i="13"/>
  <c r="L113" i="13"/>
  <c r="O114" i="13"/>
  <c r="L114" i="13"/>
  <c r="O115" i="13"/>
  <c r="L115" i="13"/>
  <c r="O116" i="13"/>
  <c r="L116" i="13"/>
  <c r="O117" i="13"/>
  <c r="L117" i="13"/>
  <c r="O118" i="13"/>
  <c r="L118" i="13"/>
  <c r="O119" i="13"/>
  <c r="L119" i="13"/>
  <c r="O120" i="13"/>
  <c r="L120" i="13"/>
  <c r="O121" i="13"/>
  <c r="L121" i="13"/>
  <c r="O122" i="13"/>
  <c r="L122" i="13"/>
  <c r="O123" i="13"/>
  <c r="L123" i="13"/>
  <c r="O124" i="13"/>
  <c r="L124" i="13"/>
  <c r="O125" i="13"/>
  <c r="L125" i="13"/>
  <c r="O126" i="13"/>
  <c r="L126" i="13"/>
  <c r="O127" i="13"/>
  <c r="L127" i="13"/>
  <c r="O78" i="13"/>
  <c r="L78" i="13"/>
  <c r="O104" i="13"/>
  <c r="L104" i="13"/>
  <c r="O105" i="13"/>
  <c r="L105" i="13"/>
  <c r="O63" i="13"/>
  <c r="L63" i="13"/>
  <c r="O64" i="13"/>
  <c r="L64" i="13"/>
  <c r="O62" i="13"/>
  <c r="L62" i="13"/>
  <c r="O29" i="13"/>
  <c r="L29" i="13"/>
  <c r="O30" i="13"/>
  <c r="L30" i="13"/>
  <c r="O40" i="13"/>
  <c r="L40" i="13"/>
  <c r="S40" i="13" s="1"/>
  <c r="T40" i="13" s="1"/>
  <c r="O22" i="13"/>
  <c r="L22" i="13"/>
  <c r="O23" i="13"/>
  <c r="L23" i="13"/>
  <c r="O24" i="13"/>
  <c r="L24" i="13"/>
  <c r="S24" i="13" s="1"/>
  <c r="T24" i="13" s="1"/>
  <c r="O25" i="13"/>
  <c r="L25" i="13"/>
  <c r="O26" i="13"/>
  <c r="L26" i="13"/>
  <c r="O27" i="13"/>
  <c r="L27" i="13"/>
  <c r="S27" i="13" s="1"/>
  <c r="T27" i="13" s="1"/>
  <c r="O28" i="13"/>
  <c r="L28" i="13"/>
  <c r="O16" i="13"/>
  <c r="L16" i="13"/>
  <c r="O20" i="13"/>
  <c r="L20" i="13"/>
  <c r="O21" i="13"/>
  <c r="L21" i="13"/>
  <c r="K85" i="13"/>
  <c r="O60" i="13"/>
  <c r="L60" i="13"/>
  <c r="O61" i="13"/>
  <c r="L61" i="13"/>
  <c r="K129" i="13"/>
  <c r="K173" i="13"/>
  <c r="J174" i="13"/>
  <c r="M174" i="13"/>
  <c r="P174" i="13"/>
  <c r="Q174" i="13"/>
  <c r="R174" i="13"/>
  <c r="O26" i="6"/>
  <c r="L26" i="6"/>
  <c r="S26" i="6" s="1"/>
  <c r="T26" i="6" s="1"/>
  <c r="O27" i="6"/>
  <c r="L27" i="6"/>
  <c r="S27" i="6" s="1"/>
  <c r="T27" i="6" s="1"/>
  <c r="O28" i="6"/>
  <c r="L28" i="6"/>
  <c r="S28" i="6" s="1"/>
  <c r="T28" i="6" s="1"/>
  <c r="O29" i="6"/>
  <c r="L29" i="6"/>
  <c r="S29" i="6" s="1"/>
  <c r="T29" i="6" s="1"/>
  <c r="O24" i="6"/>
  <c r="L24" i="6"/>
  <c r="S24" i="6" s="1"/>
  <c r="T24" i="6" s="1"/>
  <c r="O20" i="3"/>
  <c r="L20" i="3"/>
  <c r="S20" i="3" s="1"/>
  <c r="T20" i="3" s="1"/>
  <c r="O19" i="2"/>
  <c r="L19" i="2"/>
  <c r="S19" i="2" s="1"/>
  <c r="T19" i="2" s="1"/>
  <c r="O20" i="2"/>
  <c r="L20" i="2"/>
  <c r="O21" i="2"/>
  <c r="L21" i="2"/>
  <c r="S21" i="2" s="1"/>
  <c r="T21" i="2" s="1"/>
  <c r="O22" i="2"/>
  <c r="L22" i="2"/>
  <c r="O23" i="2"/>
  <c r="L23" i="2"/>
  <c r="O24" i="2"/>
  <c r="L24" i="2"/>
  <c r="S24" i="2" s="1"/>
  <c r="T24" i="2" s="1"/>
  <c r="O18" i="2"/>
  <c r="L18" i="2"/>
  <c r="S18" i="2" s="1"/>
  <c r="T18" i="2" s="1"/>
  <c r="F85" i="11"/>
  <c r="Q85" i="11"/>
  <c r="P85" i="11"/>
  <c r="R85" i="11"/>
  <c r="L21" i="11"/>
  <c r="S21" i="11" s="1"/>
  <c r="T21" i="11" s="1"/>
  <c r="O32" i="11"/>
  <c r="L27" i="11"/>
  <c r="O33" i="11"/>
  <c r="S33" i="11" s="1"/>
  <c r="T33" i="11" s="1"/>
  <c r="O22" i="11"/>
  <c r="L17" i="11"/>
  <c r="L31" i="11"/>
  <c r="S31" i="11" s="1"/>
  <c r="T31" i="11" s="1"/>
  <c r="L32" i="11"/>
  <c r="O27" i="11"/>
  <c r="L16" i="11"/>
  <c r="O16" i="11"/>
  <c r="L28" i="11"/>
  <c r="S28" i="11" s="1"/>
  <c r="T28" i="11" s="1"/>
  <c r="O17" i="11"/>
  <c r="O19" i="11"/>
  <c r="S19" i="11" s="1"/>
  <c r="T19" i="11" s="1"/>
  <c r="L30" i="11"/>
  <c r="S30" i="11" s="1"/>
  <c r="T30" i="11" s="1"/>
  <c r="O25" i="11"/>
  <c r="S25" i="11" s="1"/>
  <c r="T25" i="11" s="1"/>
  <c r="L26" i="11"/>
  <c r="L22" i="11"/>
  <c r="O26" i="11"/>
  <c r="O17" i="2"/>
  <c r="L17" i="2"/>
  <c r="S17" i="2" s="1"/>
  <c r="T17" i="2" s="1"/>
  <c r="K84" i="11"/>
  <c r="K41" i="11"/>
  <c r="S21" i="13" l="1"/>
  <c r="T21" i="13" s="1"/>
  <c r="S19" i="13"/>
  <c r="T19" i="13" s="1"/>
  <c r="S70" i="13"/>
  <c r="T70" i="13" s="1"/>
  <c r="S72" i="13"/>
  <c r="T72" i="13" s="1"/>
  <c r="S16" i="13"/>
  <c r="T16" i="13" s="1"/>
  <c r="S26" i="13"/>
  <c r="T26" i="13" s="1"/>
  <c r="S23" i="13"/>
  <c r="T23" i="13" s="1"/>
  <c r="S30" i="13"/>
  <c r="T30" i="13" s="1"/>
  <c r="S64" i="13"/>
  <c r="T64" i="13" s="1"/>
  <c r="S104" i="13"/>
  <c r="T104" i="13" s="1"/>
  <c r="S126" i="13"/>
  <c r="T126" i="13" s="1"/>
  <c r="S123" i="13"/>
  <c r="T123" i="13" s="1"/>
  <c r="S120" i="13"/>
  <c r="T120" i="13" s="1"/>
  <c r="S117" i="13"/>
  <c r="T117" i="13" s="1"/>
  <c r="S114" i="13"/>
  <c r="T114" i="13" s="1"/>
  <c r="S111" i="13"/>
  <c r="T111" i="13" s="1"/>
  <c r="S108" i="13"/>
  <c r="T108" i="13" s="1"/>
  <c r="S154" i="13"/>
  <c r="T154" i="13" s="1"/>
  <c r="S151" i="13"/>
  <c r="T151" i="13" s="1"/>
  <c r="S148" i="13"/>
  <c r="T148" i="13" s="1"/>
  <c r="S20" i="13"/>
  <c r="T20" i="13" s="1"/>
  <c r="S62" i="13"/>
  <c r="T62" i="13" s="1"/>
  <c r="S105" i="13"/>
  <c r="T105" i="13" s="1"/>
  <c r="S127" i="13"/>
  <c r="T127" i="13" s="1"/>
  <c r="S124" i="13"/>
  <c r="T124" i="13" s="1"/>
  <c r="S121" i="13"/>
  <c r="T121" i="13" s="1"/>
  <c r="S118" i="13"/>
  <c r="T118" i="13" s="1"/>
  <c r="S115" i="13"/>
  <c r="T115" i="13" s="1"/>
  <c r="S109" i="13"/>
  <c r="T109" i="13" s="1"/>
  <c r="S155" i="13"/>
  <c r="T155" i="13" s="1"/>
  <c r="S152" i="13"/>
  <c r="T152" i="13" s="1"/>
  <c r="S149" i="13"/>
  <c r="T149" i="13" s="1"/>
  <c r="K174" i="13"/>
  <c r="S61" i="13"/>
  <c r="T61" i="13" s="1"/>
  <c r="S28" i="13"/>
  <c r="T28" i="13" s="1"/>
  <c r="S25" i="13"/>
  <c r="T25" i="13" s="1"/>
  <c r="S22" i="13"/>
  <c r="T22" i="13" s="1"/>
  <c r="S29" i="13"/>
  <c r="T29" i="13" s="1"/>
  <c r="S63" i="13"/>
  <c r="T63" i="13" s="1"/>
  <c r="S78" i="13"/>
  <c r="T78" i="13" s="1"/>
  <c r="S125" i="13"/>
  <c r="T125" i="13" s="1"/>
  <c r="S122" i="13"/>
  <c r="T122" i="13" s="1"/>
  <c r="S119" i="13"/>
  <c r="T119" i="13" s="1"/>
  <c r="S116" i="13"/>
  <c r="T116" i="13" s="1"/>
  <c r="S113" i="13"/>
  <c r="T113" i="13" s="1"/>
  <c r="S110" i="13"/>
  <c r="T110" i="13" s="1"/>
  <c r="S128" i="13"/>
  <c r="T128" i="13" s="1"/>
  <c r="S153" i="13"/>
  <c r="T153" i="13" s="1"/>
  <c r="S150" i="13"/>
  <c r="T150" i="13" s="1"/>
  <c r="S19" i="4"/>
  <c r="T19" i="4" s="1"/>
  <c r="S23" i="4"/>
  <c r="T23" i="4" s="1"/>
  <c r="S22" i="2"/>
  <c r="T22" i="2" s="1"/>
  <c r="S23" i="2"/>
  <c r="T23" i="2" s="1"/>
  <c r="S20" i="2"/>
  <c r="T20" i="2" s="1"/>
  <c r="S36" i="11"/>
  <c r="T36" i="11" s="1"/>
  <c r="S75" i="11"/>
  <c r="T75" i="11" s="1"/>
  <c r="S34" i="11"/>
  <c r="T34" i="11" s="1"/>
  <c r="S17" i="11"/>
  <c r="T17" i="11" s="1"/>
  <c r="S35" i="11"/>
  <c r="T35" i="11" s="1"/>
  <c r="S27" i="11"/>
  <c r="T27" i="11" s="1"/>
  <c r="S37" i="11"/>
  <c r="T37" i="11" s="1"/>
  <c r="S63" i="11"/>
  <c r="T63" i="11" s="1"/>
  <c r="A127" i="13"/>
  <c r="A128" i="13" s="1"/>
  <c r="L173" i="13"/>
  <c r="O173" i="13"/>
  <c r="L129" i="13"/>
  <c r="O129" i="13"/>
  <c r="L85" i="13"/>
  <c r="S60" i="13"/>
  <c r="O85" i="13"/>
  <c r="L41" i="13"/>
  <c r="O41" i="13"/>
  <c r="K85" i="11"/>
  <c r="S26" i="11"/>
  <c r="T26" i="11" s="1"/>
  <c r="S16" i="11"/>
  <c r="T16" i="11" s="1"/>
  <c r="S32" i="11"/>
  <c r="T32" i="11" s="1"/>
  <c r="S22" i="11"/>
  <c r="T22" i="11" s="1"/>
  <c r="O84" i="11"/>
  <c r="O41" i="11"/>
  <c r="L84" i="11"/>
  <c r="L41" i="11"/>
  <c r="L85" i="11" s="1"/>
  <c r="S41" i="13" l="1"/>
  <c r="T41" i="13"/>
  <c r="S85" i="13"/>
  <c r="T60" i="13"/>
  <c r="T85" i="13" s="1"/>
  <c r="S129" i="13"/>
  <c r="T129" i="13"/>
  <c r="O174" i="13"/>
  <c r="S173" i="13"/>
  <c r="T173" i="13"/>
  <c r="L174" i="13"/>
  <c r="O85" i="11"/>
  <c r="T84" i="11"/>
  <c r="S84" i="11"/>
  <c r="T41" i="11"/>
  <c r="S41" i="11"/>
  <c r="S174" i="13" l="1"/>
  <c r="T85" i="11"/>
  <c r="S85" i="11"/>
  <c r="K17" i="1" l="1"/>
  <c r="L17" i="1" s="1"/>
  <c r="F41" i="1"/>
  <c r="K19" i="1"/>
  <c r="L19" i="1" s="1"/>
  <c r="Q42" i="2"/>
  <c r="P42" i="2"/>
  <c r="M42" i="2"/>
  <c r="J42" i="2"/>
  <c r="F42" i="2"/>
  <c r="G42" i="6"/>
  <c r="H42" i="6"/>
  <c r="J42" i="6"/>
  <c r="M42" i="6"/>
  <c r="N42" i="6"/>
  <c r="P42" i="6"/>
  <c r="Q42" i="6"/>
  <c r="R42" i="6"/>
  <c r="K18" i="9"/>
  <c r="L18" i="9" s="1"/>
  <c r="O17" i="1" l="1"/>
  <c r="S17" i="1"/>
  <c r="T17" i="1" s="1"/>
  <c r="O19" i="1"/>
  <c r="S19" i="1" s="1"/>
  <c r="T19" i="1" s="1"/>
  <c r="R41" i="9"/>
  <c r="Q41" i="9"/>
  <c r="P41" i="9"/>
  <c r="N41" i="9"/>
  <c r="M41" i="9"/>
  <c r="J41" i="9"/>
  <c r="G41" i="9"/>
  <c r="F41" i="9"/>
  <c r="H41" i="9"/>
  <c r="K17" i="9"/>
  <c r="L17" i="9" s="1"/>
  <c r="A17" i="9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K16" i="9"/>
  <c r="L16" i="9" s="1"/>
  <c r="O17" i="9" l="1"/>
  <c r="K41" i="9"/>
  <c r="O16" i="9"/>
  <c r="S16" i="9" s="1"/>
  <c r="S17" i="9"/>
  <c r="T17" i="9" s="1"/>
  <c r="O18" i="9"/>
  <c r="O41" i="9" s="1"/>
  <c r="S18" i="9" l="1"/>
  <c r="T18" i="9" s="1"/>
  <c r="T16" i="9"/>
  <c r="L41" i="9"/>
  <c r="T41" i="9" l="1"/>
  <c r="S41" i="9"/>
  <c r="K18" i="6" l="1"/>
  <c r="L18" i="6" s="1"/>
  <c r="K17" i="6"/>
  <c r="L17" i="6" s="1"/>
  <c r="K23" i="6"/>
  <c r="L23" i="6" s="1"/>
  <c r="K20" i="6"/>
  <c r="L20" i="6" s="1"/>
  <c r="K19" i="6"/>
  <c r="L19" i="6" s="1"/>
  <c r="K21" i="6"/>
  <c r="L21" i="6" s="1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O21" i="6" l="1"/>
  <c r="O17" i="6"/>
  <c r="S17" i="6"/>
  <c r="T17" i="6" s="1"/>
  <c r="O23" i="6"/>
  <c r="S23" i="6"/>
  <c r="T23" i="6" s="1"/>
  <c r="O18" i="6"/>
  <c r="S21" i="6"/>
  <c r="T21" i="6" s="1"/>
  <c r="O19" i="6"/>
  <c r="O20" i="6"/>
  <c r="K22" i="6"/>
  <c r="K42" i="6" l="1"/>
  <c r="L22" i="6"/>
  <c r="L42" i="6"/>
  <c r="S18" i="6"/>
  <c r="T18" i="6" s="1"/>
  <c r="S19" i="6"/>
  <c r="T19" i="6" s="1"/>
  <c r="O22" i="6"/>
  <c r="O42" i="6" s="1"/>
  <c r="S20" i="6"/>
  <c r="T20" i="6" s="1"/>
  <c r="S22" i="6" l="1"/>
  <c r="S42" i="6" s="1"/>
  <c r="T22" i="6" l="1"/>
  <c r="T42" i="6" s="1"/>
  <c r="R41" i="4" l="1"/>
  <c r="Q41" i="4"/>
  <c r="P41" i="4"/>
  <c r="N41" i="4"/>
  <c r="M41" i="4"/>
  <c r="J41" i="4"/>
  <c r="H41" i="4"/>
  <c r="G41" i="4"/>
  <c r="K17" i="4"/>
  <c r="L17" i="4" s="1"/>
  <c r="K16" i="4"/>
  <c r="L16" i="4" s="1"/>
  <c r="R41" i="3"/>
  <c r="Q41" i="3"/>
  <c r="P41" i="3"/>
  <c r="N41" i="3"/>
  <c r="M41" i="3"/>
  <c r="J41" i="3"/>
  <c r="H41" i="3"/>
  <c r="G41" i="3"/>
  <c r="K19" i="3"/>
  <c r="L19" i="3" s="1"/>
  <c r="K18" i="3"/>
  <c r="L18" i="3" s="1"/>
  <c r="K17" i="3"/>
  <c r="L17" i="3" s="1"/>
  <c r="A17" i="3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K16" i="3"/>
  <c r="L16" i="3" s="1"/>
  <c r="R42" i="2"/>
  <c r="N42" i="2"/>
  <c r="H42" i="2"/>
  <c r="G42" i="2"/>
  <c r="R41" i="1"/>
  <c r="Q41" i="1"/>
  <c r="P41" i="1"/>
  <c r="N41" i="1"/>
  <c r="M41" i="1"/>
  <c r="J41" i="1"/>
  <c r="H41" i="1"/>
  <c r="G41" i="1"/>
  <c r="K18" i="1"/>
  <c r="L18" i="1" s="1"/>
  <c r="K16" i="1"/>
  <c r="L16" i="1" s="1"/>
  <c r="K42" i="2" l="1"/>
  <c r="O18" i="3"/>
  <c r="O19" i="3"/>
  <c r="S19" i="3" s="1"/>
  <c r="T19" i="3" s="1"/>
  <c r="O16" i="1"/>
  <c r="O17" i="3"/>
  <c r="O17" i="4"/>
  <c r="O16" i="3"/>
  <c r="K41" i="3"/>
  <c r="S18" i="3"/>
  <c r="T18" i="3" s="1"/>
  <c r="K41" i="1"/>
  <c r="O18" i="1"/>
  <c r="O41" i="1" s="1"/>
  <c r="O16" i="4"/>
  <c r="K41" i="4"/>
  <c r="O41" i="3" l="1"/>
  <c r="O42" i="2"/>
  <c r="L42" i="2"/>
  <c r="S17" i="4"/>
  <c r="T17" i="4" s="1"/>
  <c r="S17" i="3"/>
  <c r="T17" i="3" s="1"/>
  <c r="S16" i="3"/>
  <c r="L41" i="3"/>
  <c r="S16" i="1"/>
  <c r="L41" i="1"/>
  <c r="S18" i="1"/>
  <c r="T18" i="1" s="1"/>
  <c r="O41" i="4"/>
  <c r="L41" i="4"/>
  <c r="S16" i="4"/>
  <c r="S41" i="3" l="1"/>
  <c r="T16" i="3"/>
  <c r="T41" i="3" s="1"/>
  <c r="T16" i="1"/>
  <c r="T41" i="1" s="1"/>
  <c r="S41" i="1"/>
  <c r="S41" i="4"/>
  <c r="T16" i="4"/>
  <c r="T41" i="4" s="1"/>
  <c r="S42" i="2"/>
  <c r="T42" i="2"/>
  <c r="H174" i="13"/>
  <c r="H85" i="13"/>
  <c r="G85" i="13"/>
  <c r="G174" i="13"/>
  <c r="N85" i="13"/>
  <c r="N174" i="13"/>
  <c r="N41" i="13"/>
  <c r="G41" i="13"/>
  <c r="H41" i="13"/>
</calcChain>
</file>

<file path=xl/sharedStrings.xml><?xml version="1.0" encoding="utf-8"?>
<sst xmlns="http://schemas.openxmlformats.org/spreadsheetml/2006/main" count="1533" uniqueCount="421">
  <si>
    <t xml:space="preserve"> </t>
  </si>
  <si>
    <t>FUNCTIONAL AREA:</t>
  </si>
  <si>
    <t>SOCIAL SERVICES</t>
  </si>
  <si>
    <t>DEPARTMENT/AGENCY:</t>
  </si>
  <si>
    <t>PUBLIC HEALTH &amp; SOCIAL SERVICES - DIVISION OF PUBLIC WELFARE</t>
  </si>
  <si>
    <t>PROGRAM:</t>
  </si>
  <si>
    <t>MEDICAID ASSISTANCE PROGRAM ADMINISTRATION (PAGE 1 OF 2)</t>
  </si>
  <si>
    <t>FUND:</t>
  </si>
  <si>
    <t>FEDERAL FUND MATCH (50% Local / 50% Federal)</t>
  </si>
  <si>
    <t>101-25-1723101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</si>
  <si>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</si>
  <si>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</si>
  <si>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</si>
  <si>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</si>
  <si>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</si>
  <si>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</si>
  <si>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</si>
  <si>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</si>
  <si>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</si>
  <si>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</si>
  <si>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</si>
  <si>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</si>
  <si>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</si>
  <si>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</si>
  <si>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</si>
  <si>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</si>
  <si>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</si>
  <si>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</si>
  <si>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</si>
  <si>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</si>
  <si>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</si>
  <si>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</si>
  <si>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</si>
  <si>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</si>
  <si>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</si>
  <si>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</si>
  <si>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</si>
  <si>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</si>
  <si>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</si>
  <si>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</si>
  <si>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</si>
  <si>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</si>
  <si>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</si>
  <si>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</si>
  <si>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</si>
  <si>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</si>
  <si>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</si>
  <si>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</si>
  <si>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</si>
  <si>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</si>
  <si>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</si>
  <si>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</si>
  <si>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</si>
  <si>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</si>
  <si>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</si>
  <si>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</si>
  <si>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(J * 30.77%)  2/</t>
  </si>
  <si>
    <t>($19.01*26PP) 3/</t>
  </si>
  <si>
    <t>(6.2% * J)</t>
  </si>
  <si>
    <t>(1.45% * J)</t>
  </si>
  <si>
    <t>4/</t>
  </si>
  <si>
    <t>( Premium)</t>
  </si>
  <si>
    <t>( K thru Q )</t>
  </si>
  <si>
    <t>TOTAL</t>
  </si>
  <si>
    <t xml:space="preserve">Administrative Aide </t>
  </si>
  <si>
    <t xml:space="preserve">Cruz, Amanda J. </t>
  </si>
  <si>
    <t>FX-01</t>
  </si>
  <si>
    <t>Administrative Assistant</t>
  </si>
  <si>
    <t xml:space="preserve">Gozalo, Janett T. </t>
  </si>
  <si>
    <t>JX-08</t>
  </si>
  <si>
    <t>Claims Specialist II</t>
  </si>
  <si>
    <t>Lara, Fatima Ann C.</t>
  </si>
  <si>
    <t>GX-08</t>
  </si>
  <si>
    <t>Portin, Bienvinido N.</t>
  </si>
  <si>
    <t>GX-15</t>
  </si>
  <si>
    <t>Taimanglo, Francine</t>
  </si>
  <si>
    <t>GX-04</t>
  </si>
  <si>
    <t>Claims Specialist III</t>
  </si>
  <si>
    <t>Caseres, Anita M.</t>
  </si>
  <si>
    <t>HX-10</t>
  </si>
  <si>
    <t>Ceasar, Isako Aurea</t>
  </si>
  <si>
    <t>HX-01</t>
  </si>
  <si>
    <t>Kuper, Marla</t>
  </si>
  <si>
    <t xml:space="preserve">Claims Specialist III </t>
  </si>
  <si>
    <t>Bolabola, Ermar</t>
  </si>
  <si>
    <t>HX-07</t>
  </si>
  <si>
    <t>Layson, Agnes</t>
  </si>
  <si>
    <t>HX-08</t>
  </si>
  <si>
    <t>CPU Review Officer</t>
  </si>
  <si>
    <t>Carpela, Renee</t>
  </si>
  <si>
    <t>MX-03</t>
  </si>
  <si>
    <t>Carrie, Melanie</t>
  </si>
  <si>
    <t>MX-09</t>
  </si>
  <si>
    <t>Galon, Mildred D.</t>
  </si>
  <si>
    <t>MX-05</t>
  </si>
  <si>
    <t>Martinez, Julito</t>
  </si>
  <si>
    <t>MX-10</t>
  </si>
  <si>
    <t>Tordecilla, Evelyn G.</t>
  </si>
  <si>
    <t>Customer Service Representative</t>
  </si>
  <si>
    <t>Bukikosa, Esther Rose</t>
  </si>
  <si>
    <t xml:space="preserve">Fernandez, Lourdes D. </t>
  </si>
  <si>
    <t>HX-16</t>
  </si>
  <si>
    <t>Paulino, Keandra</t>
  </si>
  <si>
    <t xml:space="preserve">Management Analyst I </t>
  </si>
  <si>
    <t xml:space="preserve">Chamberlain, MaryAnn </t>
  </si>
  <si>
    <t>KX-01</t>
  </si>
  <si>
    <t xml:space="preserve">Cruz, Christina </t>
  </si>
  <si>
    <t>MX-01</t>
  </si>
  <si>
    <t>Management Analyst II</t>
  </si>
  <si>
    <t xml:space="preserve">Suva, John Edward </t>
  </si>
  <si>
    <t xml:space="preserve">Bunnenberg, Lena </t>
  </si>
  <si>
    <t>Management Analyst III</t>
  </si>
  <si>
    <t>San Nicolas, Jeffrey A.</t>
  </si>
  <si>
    <t>NX-10</t>
  </si>
  <si>
    <t>Management Analyst IV</t>
  </si>
  <si>
    <t>Cruz, Janet B.</t>
  </si>
  <si>
    <t>OX-11</t>
  </si>
  <si>
    <t>Program Coordinator II</t>
  </si>
  <si>
    <t>Ecube, Angela Marie V.</t>
  </si>
  <si>
    <t>Page 1 Totals:</t>
  </si>
  <si>
    <t>----</t>
  </si>
  <si>
    <t>* Night Differential / Hazardous / Worker's Compensation / etc.</t>
  </si>
  <si>
    <t>1/  Indicate "(LTA)" or "(Temp.)" next to Position Title (where applicable).</t>
  </si>
  <si>
    <t>2/  FY 2025 GovGuam contribution rate of $187 (per annum) for Life Insurance is subject to change.</t>
  </si>
  <si>
    <t xml:space="preserve">Program Coordinator III </t>
  </si>
  <si>
    <t xml:space="preserve">Atoigue, Ana Mari C. </t>
  </si>
  <si>
    <t>NX-09</t>
  </si>
  <si>
    <t>Program Coordinator IV</t>
  </si>
  <si>
    <t xml:space="preserve">Estrada Crisostomo, Annbel A. </t>
  </si>
  <si>
    <t>OX-07</t>
  </si>
  <si>
    <t>﻿6684</t>
  </si>
  <si>
    <t xml:space="preserve">Program Coordinator IV </t>
  </si>
  <si>
    <t xml:space="preserve">Janssen, Julian C. </t>
  </si>
  <si>
    <t>OX-06</t>
  </si>
  <si>
    <t>Project Director (In lieu of  Special Project Coordinator</t>
  </si>
  <si>
    <t>Taitano, II, John R.</t>
  </si>
  <si>
    <t>PX-10</t>
  </si>
  <si>
    <t xml:space="preserve">Quality Control Reviewer II </t>
  </si>
  <si>
    <t>Barrido, Dhan Dobert S.</t>
  </si>
  <si>
    <t>LX-06</t>
  </si>
  <si>
    <t>San Miguel, Genevieve M.</t>
  </si>
  <si>
    <t>LX-03</t>
  </si>
  <si>
    <t xml:space="preserve">Social Service Supervisor </t>
  </si>
  <si>
    <t>Malanum, Maria Cindy</t>
  </si>
  <si>
    <t>OX-10</t>
  </si>
  <si>
    <t>﻿6587</t>
  </si>
  <si>
    <t>Claims Specialist I</t>
  </si>
  <si>
    <t>Vacant (Taimanglo, F. 6/2/24)</t>
  </si>
  <si>
    <t>Vacant (Topasna, E. 01/27/24)</t>
  </si>
  <si>
    <t>GX-01</t>
  </si>
  <si>
    <t>Vacant (Layson, A.)</t>
  </si>
  <si>
    <t>Vacant (Borja, W 05/03/24)</t>
  </si>
  <si>
    <t>Vacant (Endrina, K. 02/25/25)</t>
  </si>
  <si>
    <t>Vacant (Manuel, L. 08/09/24)</t>
  </si>
  <si>
    <t xml:space="preserve">Customer Service Representative </t>
  </si>
  <si>
    <t>Vacant (Paulino, K. LTA)</t>
  </si>
  <si>
    <t xml:space="preserve">Human Services Program Administrator </t>
  </si>
  <si>
    <t>Vacant (Surla, C. 12/20/24)</t>
  </si>
  <si>
    <t>RX-01</t>
  </si>
  <si>
    <t>Vacant (New Position)</t>
  </si>
  <si>
    <t>OX-01</t>
  </si>
  <si>
    <t>Planner III</t>
  </si>
  <si>
    <t>NX-01</t>
  </si>
  <si>
    <t>Program Coordinator I</t>
  </si>
  <si>
    <t>Vacant (Santos, C.)</t>
  </si>
  <si>
    <t>Program Coordinator II (in lieu of PC III)</t>
  </si>
  <si>
    <t>Vacant (Cruz, C.)</t>
  </si>
  <si>
    <t>Quality Improvement Coordinator</t>
  </si>
  <si>
    <t xml:space="preserve">Vacant (Angcao, C.) </t>
  </si>
  <si>
    <t xml:space="preserve">Special Project Coordinator </t>
  </si>
  <si>
    <t>Vacant (Bamba, F. 07/03/25)</t>
  </si>
  <si>
    <t xml:space="preserve">Systems Programmer </t>
  </si>
  <si>
    <t xml:space="preserve">Vacant (New Position) </t>
  </si>
  <si>
    <t xml:space="preserve">Vacant (Fernandez, L. 5/26/25) </t>
  </si>
  <si>
    <t>Page 2 Totals:</t>
  </si>
  <si>
    <t>Grand Total Page 1 &amp; 2:</t>
  </si>
  <si>
    <t>BUREAU OF MANAGEMENT SUPPORT - SNAP MANAGEMENT EVALUATION (ME)</t>
  </si>
  <si>
    <t>101-25-1729112</t>
  </si>
  <si>
    <t>Kaulia, Mary Elizabeth T.</t>
  </si>
  <si>
    <t>BMS2500</t>
  </si>
  <si>
    <t>Program Cordinator III</t>
  </si>
  <si>
    <t>Diras, Daryl</t>
  </si>
  <si>
    <t>Program Cordinator II</t>
  </si>
  <si>
    <t>Aquino, Rhoda B.</t>
  </si>
  <si>
    <t>MX-04</t>
  </si>
  <si>
    <t>Data Control Clerk II (In Lieu of PW Investigator II)</t>
  </si>
  <si>
    <t xml:space="preserve">VACANT </t>
  </si>
  <si>
    <t>Grand Total:</t>
  </si>
  <si>
    <t>Vacant</t>
  </si>
  <si>
    <t>BUREAU OF MANAGEMENT SUPPORT - QUALITY CONTROL</t>
  </si>
  <si>
    <t>101-25-1729113</t>
  </si>
  <si>
    <t xml:space="preserve">Program Coordinator III  </t>
  </si>
  <si>
    <t>Manley, Simfrosa</t>
  </si>
  <si>
    <t>NX-03</t>
  </si>
  <si>
    <t xml:space="preserve">Quality Control Supervisor </t>
  </si>
  <si>
    <t>Flores, Legaya</t>
  </si>
  <si>
    <t>Quality Control Reviewer II</t>
  </si>
  <si>
    <t>Cruz, Patricia A.</t>
  </si>
  <si>
    <t>LX-11</t>
  </si>
  <si>
    <t>Calvo, Corina</t>
  </si>
  <si>
    <t>LX-01</t>
  </si>
  <si>
    <t>Aguon, Maria V.</t>
  </si>
  <si>
    <t>Leon Guerrero, Michelle</t>
  </si>
  <si>
    <t>LX-02</t>
  </si>
  <si>
    <t>Dela Cruz, Jenavie</t>
  </si>
  <si>
    <t>Kilmete, OrpaTefney</t>
  </si>
  <si>
    <t>BUREAU OF MANAGEMENT SUPPORT - MANAGEMENT SUPPORT SERVICES</t>
  </si>
  <si>
    <t>101-25-1729114</t>
  </si>
  <si>
    <t>Human Services Program Administrator</t>
  </si>
  <si>
    <t>Ascura, Terry T.</t>
  </si>
  <si>
    <t>RX-07</t>
  </si>
  <si>
    <t>Public Health Aide</t>
  </si>
  <si>
    <t>Borja, Robert AT</t>
  </si>
  <si>
    <t>EX-23</t>
  </si>
  <si>
    <t>Hautea, Marilou I.</t>
  </si>
  <si>
    <t>JX-05</t>
  </si>
  <si>
    <t>Management Analyst IV (In Lieu of Data Clerk II)</t>
  </si>
  <si>
    <t>VACANT (Vice: Hautea, M.)</t>
  </si>
  <si>
    <t>BMS 2501</t>
  </si>
  <si>
    <t>Data Control Clerk I</t>
  </si>
  <si>
    <t>Lina Cruz</t>
  </si>
  <si>
    <t>EX-01</t>
  </si>
  <si>
    <t>BUREAU OF MANAGEMENT SUPPORT - FRAUD CONTROL</t>
  </si>
  <si>
    <t>101-25-1729117</t>
  </si>
  <si>
    <t>Borja, Bernice AT</t>
  </si>
  <si>
    <t xml:space="preserve">Program Coordinator II </t>
  </si>
  <si>
    <t>Flores, Roberta</t>
  </si>
  <si>
    <t>MX-08</t>
  </si>
  <si>
    <t>Public Welfare Investigator II</t>
  </si>
  <si>
    <t>Rivera, Lisa</t>
  </si>
  <si>
    <t>LX-13</t>
  </si>
  <si>
    <t>Carandang, Ruben</t>
  </si>
  <si>
    <t xml:space="preserve">San Agustin, Donald </t>
  </si>
  <si>
    <t>Public Welfare Investigator I- LTA</t>
  </si>
  <si>
    <t>Junio, Razzylou</t>
  </si>
  <si>
    <t>BMS 2502</t>
  </si>
  <si>
    <t>VACANT</t>
  </si>
  <si>
    <t xml:space="preserve">Public Welfare Investigator II </t>
  </si>
  <si>
    <t>VACANT (Vice: D. Blas)</t>
  </si>
  <si>
    <t>Public Welfare Investigation Supervisor</t>
  </si>
  <si>
    <t>VACANT (Flores-Johnson, L. 04/05/24)</t>
  </si>
  <si>
    <t xml:space="preserve">BES - WORK PROGRAMS SECTION: JOBS OPPORTUNITIES AND BASIC SKILLS (JOBS/TANF ADMIN) </t>
  </si>
  <si>
    <t>FEDERAL</t>
  </si>
  <si>
    <t>101-24-1728201*</t>
  </si>
  <si>
    <t>101-24-1728108</t>
  </si>
  <si>
    <t>Administrative Aide*</t>
  </si>
  <si>
    <t>Millon, Shanice</t>
  </si>
  <si>
    <t>Yatar, Rachel LQ</t>
  </si>
  <si>
    <t>Program Coordinator III*</t>
  </si>
  <si>
    <t>Hara, Patrice</t>
  </si>
  <si>
    <t>NX-08</t>
  </si>
  <si>
    <t>Program Coordinator IV*</t>
  </si>
  <si>
    <t>Uncangco, Alyssa</t>
  </si>
  <si>
    <t>OX-12</t>
  </si>
  <si>
    <t>Social Worker III*</t>
  </si>
  <si>
    <t>Santos, Annette S.</t>
  </si>
  <si>
    <t>Stephens III, William O. (Retire 09/19/25)</t>
  </si>
  <si>
    <t>NX-13</t>
  </si>
  <si>
    <t>Miralles Jr., Raul</t>
  </si>
  <si>
    <t xml:space="preserve">Flores, Asia </t>
  </si>
  <si>
    <t>NX-05</t>
  </si>
  <si>
    <t>DPW-25-010</t>
  </si>
  <si>
    <t>Salas, Meera S. (Directors Office)</t>
  </si>
  <si>
    <t>Data Control Clerk II*</t>
  </si>
  <si>
    <t>Galon, Roma (Start Date: 09/29/2025)</t>
  </si>
  <si>
    <t>Management Analyst III*</t>
  </si>
  <si>
    <t>Vacant (Cruz, B)</t>
  </si>
  <si>
    <t>Social Services Supervisor I*</t>
  </si>
  <si>
    <t>Vacant (Sablan, G. 04.04.25)</t>
  </si>
  <si>
    <t>SUPPLEMENTAL NUTRITION ASSISTANCE PROGRAM (SNAP) - CERTIFICATION  (PAGE 1 OF 4)</t>
  </si>
  <si>
    <t>101-25-1729101</t>
  </si>
  <si>
    <t>Naputi, Jennifer</t>
  </si>
  <si>
    <t>FX-11</t>
  </si>
  <si>
    <t>Clerk II</t>
  </si>
  <si>
    <t>Duenas, Jessica M.</t>
  </si>
  <si>
    <t>DX-05</t>
  </si>
  <si>
    <t>Taisague, Berta Jean</t>
  </si>
  <si>
    <t>DX-06</t>
  </si>
  <si>
    <t>Paulino, Lola L.G.</t>
  </si>
  <si>
    <t>DX-13</t>
  </si>
  <si>
    <t xml:space="preserve">Clerk II </t>
  </si>
  <si>
    <t>Libby, Elizabeth</t>
  </si>
  <si>
    <t>DX-04</t>
  </si>
  <si>
    <t>Borja, Carmen</t>
  </si>
  <si>
    <t xml:space="preserve">San Nicolas, Marilyn  </t>
  </si>
  <si>
    <t>DX-01</t>
  </si>
  <si>
    <t>Clerk II (LTA)</t>
  </si>
  <si>
    <t>San Miguel, Gianna</t>
  </si>
  <si>
    <t>Clerk III</t>
  </si>
  <si>
    <t>Adame, Nilda I.</t>
  </si>
  <si>
    <t>EX-10</t>
  </si>
  <si>
    <t>Chokai-Idelbong, Mary Lou</t>
  </si>
  <si>
    <t>EX-13</t>
  </si>
  <si>
    <t>Clerk III (LTA)</t>
  </si>
  <si>
    <t>Tomelden, Brigildo</t>
  </si>
  <si>
    <t>Clerk Typist II</t>
  </si>
  <si>
    <t>Vacant (Meno, Rosaline B.)</t>
  </si>
  <si>
    <t>EX-09</t>
  </si>
  <si>
    <t>Customer Service Rep.</t>
  </si>
  <si>
    <t>Quinata, Irene Q.</t>
  </si>
  <si>
    <t xml:space="preserve">Hines, Elizabeth </t>
  </si>
  <si>
    <t>Cruz, Diana</t>
  </si>
  <si>
    <t xml:space="preserve">Customer Service Rep. (LTA) </t>
  </si>
  <si>
    <t xml:space="preserve">Blas, J. Anthony C. </t>
  </si>
  <si>
    <t>Data Control Clerk II(LTA)</t>
  </si>
  <si>
    <t>Vacant (Unpingco. Michael 09/12/2025)</t>
  </si>
  <si>
    <t>Eligibility Specialist I</t>
  </si>
  <si>
    <t xml:space="preserve">Taitano, Christian </t>
  </si>
  <si>
    <t>HX-02</t>
  </si>
  <si>
    <t>Perez, Lori D</t>
  </si>
  <si>
    <t>HX-05</t>
  </si>
  <si>
    <t xml:space="preserve">Asuncion, Gabrielle L. </t>
  </si>
  <si>
    <t xml:space="preserve">Vacant (Lekka, Kimo J.) </t>
  </si>
  <si>
    <t xml:space="preserve">Eligibility Specialist I </t>
  </si>
  <si>
    <t>Payumo, Ina Majella M.</t>
  </si>
  <si>
    <t>Quinata, Carisa</t>
  </si>
  <si>
    <t>HX-04</t>
  </si>
  <si>
    <t xml:space="preserve">Lizama, Leilani S.N. </t>
  </si>
  <si>
    <t xml:space="preserve">Fejeran, Kiana </t>
  </si>
  <si>
    <t>SUPPLEMENTAL NUTRITION ASSISTANCE PROGRAM (SNAP) - CERTIFICATION  (PAGE 2 OF 4)</t>
  </si>
  <si>
    <t xml:space="preserve">Eligibility Specialist I  </t>
  </si>
  <si>
    <t>Vacat (Castro, LM 08/24/2025)</t>
  </si>
  <si>
    <t>Palacios, Gary</t>
  </si>
  <si>
    <t>Gschwend, Kristina M.</t>
  </si>
  <si>
    <t xml:space="preserve">Raquindin, Charlene </t>
  </si>
  <si>
    <t xml:space="preserve">Baza, Manette </t>
  </si>
  <si>
    <t>Eligibility Specialist II</t>
  </si>
  <si>
    <t>Mantanona, Cory Jo S.C.</t>
  </si>
  <si>
    <t>IX-10</t>
  </si>
  <si>
    <t>Racadio, Lisa O.</t>
  </si>
  <si>
    <t>IX-05</t>
  </si>
  <si>
    <t>Castro, Tina Marie</t>
  </si>
  <si>
    <t>IX-06</t>
  </si>
  <si>
    <t>Buerano, Jose Felix C.</t>
  </si>
  <si>
    <t>IX-08</t>
  </si>
  <si>
    <t>Gagan, Shirley</t>
  </si>
  <si>
    <t>IX-09</t>
  </si>
  <si>
    <t>Velasco, Eleanor H.</t>
  </si>
  <si>
    <t xml:space="preserve">Eligibility Specialist II </t>
  </si>
  <si>
    <t>Aquino, Michelle D.</t>
  </si>
  <si>
    <t>Santos, Ana Maria M.</t>
  </si>
  <si>
    <t>IX-03</t>
  </si>
  <si>
    <t>Eligibility Specialist Supervisor</t>
  </si>
  <si>
    <t>Estrada, Rosemarie</t>
  </si>
  <si>
    <t>KX-09</t>
  </si>
  <si>
    <t>Pangelinan, Thelma R.</t>
  </si>
  <si>
    <t xml:space="preserve">Campos, Janice D. </t>
  </si>
  <si>
    <t>KX-05</t>
  </si>
  <si>
    <t>Cruz, Nicole Puanani</t>
  </si>
  <si>
    <t>San Nicolas, Christine P.</t>
  </si>
  <si>
    <t>Estrada,Myralyn</t>
  </si>
  <si>
    <t>Rabon, Anthony P.</t>
  </si>
  <si>
    <t>6919</t>
  </si>
  <si>
    <t>Program Coordinator III</t>
  </si>
  <si>
    <t>Medrano, Steven DC</t>
  </si>
  <si>
    <t xml:space="preserve">Duenas, Luke S. </t>
  </si>
  <si>
    <t>Barrido, Danilo L.</t>
  </si>
  <si>
    <t>OX-14</t>
  </si>
  <si>
    <t xml:space="preserve">Paulino, Rachelle P. </t>
  </si>
  <si>
    <t>SUPPLEMENTAL NUTRITION ASSISTANCE PROGRAM (SNAP) - CERTIFICATION  (PAGE 3 OF 4)</t>
  </si>
  <si>
    <t>Stanley, Dennis A.</t>
  </si>
  <si>
    <t>EX-15</t>
  </si>
  <si>
    <t>Social Service Supervisor I</t>
  </si>
  <si>
    <t>Blas, Mari</t>
  </si>
  <si>
    <t>OX-09</t>
  </si>
  <si>
    <t>7152</t>
  </si>
  <si>
    <t xml:space="preserve">Administrative Aide (LTA) </t>
  </si>
  <si>
    <t>Vacant (Dela Rosa, Jiana)</t>
  </si>
  <si>
    <t>Brigino, Marilou</t>
  </si>
  <si>
    <t>JX-01</t>
  </si>
  <si>
    <t>Vacant (Fejeran, K. 06/30/25)</t>
  </si>
  <si>
    <t>Unpingco, Michael</t>
  </si>
  <si>
    <t>7151</t>
  </si>
  <si>
    <t>Vacant (Pasion, M. 1/3/25)</t>
  </si>
  <si>
    <t>Vacant (Sablan, R. 12/16/24)</t>
  </si>
  <si>
    <t xml:space="preserve">Clerk III </t>
  </si>
  <si>
    <t>Brigildo, Tomelden</t>
  </si>
  <si>
    <t>Vacant (Lizama, S. 10/15/24)</t>
  </si>
  <si>
    <t>Customer Service Supervisor (In Lieu of Clerk III LTA)</t>
  </si>
  <si>
    <t xml:space="preserve">Vacant (Fernandez, G.) </t>
  </si>
  <si>
    <t>Customer Service Supervisor (In Lieu of Admin Assistant TA)</t>
  </si>
  <si>
    <t>Vacant (Tomelden, B.)</t>
  </si>
  <si>
    <t xml:space="preserve">Vacant (Velazquez, M. 10/3/24) </t>
  </si>
  <si>
    <t>Vacant (Del Mundo, S.)</t>
  </si>
  <si>
    <t xml:space="preserve">Vacant (Snaer, M. 03/07/25) </t>
  </si>
  <si>
    <t>Vacant (Santos II, E. 06/30/25)</t>
  </si>
  <si>
    <t xml:space="preserve">Vacant (Damian-Gogue, B. 6/13/25) </t>
  </si>
  <si>
    <t xml:space="preserve">Vacant (Marquez, E. 05/30/25) </t>
  </si>
  <si>
    <t>Vacant (Poblete, M. 4/11/25)</t>
  </si>
  <si>
    <t>Page 3 Totals:</t>
  </si>
  <si>
    <t>SUPPLEMENTAL NUTRITION ASSISTANCE PROGRAM (SNAP) - CERTIFICATION  (PAGE 4 OF 4)</t>
  </si>
  <si>
    <t>Eligibility Specialist I (TA)</t>
  </si>
  <si>
    <t>Vacant (Ferreira, J. 05/03/24)</t>
  </si>
  <si>
    <t xml:space="preserve">Vacant (Cruz, N.P. 01/12/25) </t>
  </si>
  <si>
    <t>IX-01</t>
  </si>
  <si>
    <t xml:space="preserve">Vacant (Campos, J. 1/12/25) </t>
  </si>
  <si>
    <t>Castro, Lynn Marie T.</t>
  </si>
  <si>
    <t>Vacant (New Positon)</t>
  </si>
  <si>
    <t>Vacant (Flores, L. 05/04/25)</t>
  </si>
  <si>
    <t>7150</t>
  </si>
  <si>
    <t>Management Analyst III (In lieu of CSR)</t>
  </si>
  <si>
    <t>Quinata, Lazaro</t>
  </si>
  <si>
    <t>Social Services Supervisor I</t>
  </si>
  <si>
    <t xml:space="preserve">Vacant (Malanum, M.)  </t>
  </si>
  <si>
    <t>Page 4 Totals:</t>
  </si>
  <si>
    <t>Grand Total Page 1, 2, 3 &amp; 4:</t>
  </si>
  <si>
    <t>SUPPLEMENTAL NUTRITION ASSISTANCE PROGRAM (SNAP) - STATE OFFICE</t>
  </si>
  <si>
    <t>FEDERAL FUND MATCH (50% LOCAL / 50% FEDERAL)</t>
  </si>
  <si>
    <t>101-25-1729111</t>
  </si>
  <si>
    <t>Administrative Officer</t>
  </si>
  <si>
    <t>Okada, Zenaida V.</t>
  </si>
  <si>
    <t>LX-08</t>
  </si>
  <si>
    <t>Chief Human Services Administrator</t>
  </si>
  <si>
    <t>Salas, Francine B.</t>
  </si>
  <si>
    <t>SX-01</t>
  </si>
  <si>
    <t>Management Analyst I</t>
  </si>
  <si>
    <t>Vacant (Chamberlain, M.)</t>
  </si>
  <si>
    <t>Vacant (Janssen, J.)</t>
  </si>
  <si>
    <t>Customer Service Representative (LTA)</t>
  </si>
  <si>
    <t>Management Analyst II (LTA)</t>
  </si>
  <si>
    <r>
      <t>Public Welfare Investigator II</t>
    </r>
    <r>
      <rPr>
        <b/>
        <i/>
        <sz val="8"/>
        <color rgb="FF000000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</si>
</sst>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&quot;$&quot;#,##0_);\(&quot;$&quot;#,##0\)"/>
    <numFmt numFmtId="165" formatCode="&quot;$&quot;#,##0_);[Red]\(&quot;$&quot;#,##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mm/dd/yy;@"/>
    <numFmt numFmtId="169" formatCode="&quot;$&quot;#,##0"/>
    <numFmt numFmtId="170" formatCode="_(* #,##0_);_(* \(#,##0\);_(* &quot;-&quot;??_);_(@_)"/>
    <numFmt numFmtId="171" formatCode="0_);\(0\)"/>
    <numFmt numFmtId="172" formatCode="_(* #,##0.00_);_(* \(#,##0.00\);_(* \-??_);_(@_)"/>
    <numFmt numFmtId="173" formatCode="#,##0.000_);\(#,##0.000\)"/>
  </numFmts>
  <fonts count="45">
    <font>
      <sz val="12"/>
      <name val="SWIS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SWISS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8"/>
      <color indexed="8"/>
      <name val="SWISS"/>
    </font>
    <font>
      <sz val="8"/>
      <color indexed="8"/>
      <name val="SWISS"/>
    </font>
    <font>
      <sz val="8"/>
      <name val="SWISS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7"/>
      <color indexed="8"/>
      <name val="Times New Roman"/>
      <family val="1"/>
    </font>
    <font>
      <sz val="12"/>
      <name val="SWISS"/>
      <family val="2"/>
    </font>
    <font>
      <sz val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b/>
      <sz val="8"/>
      <color theme="1"/>
      <name val="Times New Roman"/>
      <family val="1"/>
    </font>
    <font>
      <sz val="8"/>
      <color rgb="FFFF0000"/>
      <name val="SWISS"/>
    </font>
    <font>
      <b/>
      <sz val="8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8"/>
      <color rgb="FFFF0000"/>
      <name val="SWISS"/>
    </font>
    <font>
      <sz val="10"/>
      <color rgb="FF000000"/>
      <name val="Times New Roman"/>
      <family val="1"/>
    </font>
    <font>
      <sz val="8"/>
      <color rgb="FF000000"/>
      <name val="SWISS"/>
    </font>
    <font>
      <b/>
      <sz val="8"/>
      <color rgb="FF000000"/>
      <name val="SWISS"/>
    </font>
    <font>
      <b/>
      <sz val="10"/>
      <color indexed="8"/>
      <name val="SWISS"/>
    </font>
    <font>
      <b/>
      <sz val="10"/>
      <color indexed="8"/>
      <name val="Times New Roman"/>
    </font>
    <font>
      <b/>
      <sz val="10"/>
      <color theme="0"/>
      <name val="Times New Roman"/>
      <family val="1"/>
    </font>
    <font>
      <sz val="10"/>
      <name val="SWISS"/>
    </font>
    <font>
      <sz val="10"/>
      <color indexed="8"/>
      <name val="SWISS"/>
    </font>
    <font>
      <u/>
      <sz val="12"/>
      <color theme="10"/>
      <name val="SWISS"/>
    </font>
    <font>
      <sz val="8"/>
      <color indexed="8"/>
      <name val="Times New Roman"/>
      <family val="1"/>
    </font>
    <font>
      <sz val="8"/>
      <color rgb="FFFF0000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3F3F3F"/>
      <name val="Times New Roman"/>
      <family val="1"/>
    </font>
    <font>
      <b/>
      <i/>
      <sz val="8"/>
      <color rgb="FF000000"/>
      <name val="Times New Roman"/>
      <family val="1"/>
    </font>
    <font>
      <b/>
      <sz val="8"/>
      <name val="SWISS"/>
    </font>
    <font>
      <b/>
      <sz val="12"/>
      <name val="Times New Roman"/>
      <family val="1"/>
    </font>
    <font>
      <b/>
      <sz val="7"/>
      <name val="Times New Roman"/>
      <family val="1"/>
    </font>
    <font>
      <b/>
      <sz val="8"/>
      <color rgb="FF0000FF"/>
      <name val="Times New Roman"/>
      <family val="1"/>
    </font>
    <font>
      <sz val="8"/>
      <color rgb="FF0000FF"/>
      <name val="Times New Roman"/>
      <family val="1"/>
    </font>
    <font>
      <u/>
      <sz val="8"/>
      <color theme="10"/>
      <name val="SWISS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theme="0"/>
        <bgColor indexed="64"/>
      </patternFill>
    </fill>
    <fill>
      <patternFill patternType="lightGray">
        <bgColor indexed="9"/>
      </patternFill>
    </fill>
  </fills>
  <borders count="4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</borders>
  <cellStyleXfs count="17">
    <xf numFmtId="37" fontId="0" fillId="0" borderId="0"/>
    <xf numFmtId="167" fontId="2" fillId="0" borderId="0" applyFont="0" applyFill="0" applyBorder="0" applyAlignment="0" applyProtection="0"/>
    <xf numFmtId="37" fontId="14" fillId="0" borderId="0"/>
    <xf numFmtId="37" fontId="14" fillId="0" borderId="0"/>
    <xf numFmtId="166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37" fontId="3" fillId="0" borderId="0"/>
    <xf numFmtId="172" fontId="16" fillId="0" borderId="0" applyFill="0" applyBorder="0" applyAlignment="0" applyProtection="0"/>
    <xf numFmtId="0" fontId="16" fillId="0" borderId="0"/>
    <xf numFmtId="37" fontId="3" fillId="0" borderId="0"/>
    <xf numFmtId="167" fontId="15" fillId="0" borderId="0" applyFont="0" applyFill="0" applyBorder="0" applyAlignment="0" applyProtection="0"/>
    <xf numFmtId="0" fontId="16" fillId="0" borderId="0"/>
    <xf numFmtId="0" fontId="16" fillId="0" borderId="0"/>
    <xf numFmtId="37" fontId="3" fillId="0" borderId="0"/>
    <xf numFmtId="167" fontId="1" fillId="0" borderId="0" applyFont="0" applyFill="0" applyBorder="0" applyAlignment="0" applyProtection="0"/>
    <xf numFmtId="0" fontId="1" fillId="0" borderId="0"/>
    <xf numFmtId="37" fontId="33" fillId="0" borderId="0" applyNumberFormat="0" applyFill="0" applyBorder="0" applyAlignment="0" applyProtection="0"/>
  </cellStyleXfs>
  <cellXfs count="1212">
    <xf numFmtId="37" fontId="0" fillId="0" borderId="0" xfId="0"/>
    <xf numFmtId="37" fontId="4" fillId="0" borderId="0" xfId="0" applyFont="1"/>
    <xf numFmtId="37" fontId="5" fillId="0" borderId="0" xfId="0" applyFont="1"/>
    <xf numFmtId="37" fontId="6" fillId="0" borderId="0" xfId="0" applyFont="1"/>
    <xf numFmtId="37" fontId="7" fillId="0" borderId="0" xfId="0" applyFont="1"/>
    <xf numFmtId="37" fontId="8" fillId="0" borderId="0" xfId="0" applyFont="1"/>
    <xf numFmtId="37" fontId="9" fillId="0" borderId="0" xfId="0" applyFont="1"/>
    <xf numFmtId="37" fontId="6" fillId="0" borderId="0" xfId="0" applyFont="1" applyProtection="1">
      <protection locked="0"/>
    </xf>
    <xf numFmtId="37" fontId="4" fillId="0" borderId="0" xfId="0" applyFont="1" applyProtection="1">
      <protection locked="0"/>
    </xf>
    <xf numFmtId="37" fontId="4" fillId="0" borderId="0" xfId="0" applyFont="1" applyAlignment="1">
      <alignment horizontal="center"/>
    </xf>
    <xf numFmtId="37" fontId="4" fillId="2" borderId="2" xfId="0" applyFont="1" applyFill="1" applyBorder="1" applyAlignment="1">
      <alignment horizontal="centerContinuous"/>
    </xf>
    <xf numFmtId="37" fontId="4" fillId="2" borderId="3" xfId="0" applyFont="1" applyFill="1" applyBorder="1" applyAlignment="1">
      <alignment horizontal="centerContinuous"/>
    </xf>
    <xf numFmtId="37" fontId="4" fillId="2" borderId="4" xfId="0" applyFont="1" applyFill="1" applyBorder="1" applyAlignment="1">
      <alignment horizontal="centerContinuous"/>
    </xf>
    <xf numFmtId="37" fontId="4" fillId="0" borderId="5" xfId="0" applyFont="1" applyBorder="1"/>
    <xf numFmtId="37" fontId="4" fillId="0" borderId="6" xfId="0" applyFont="1" applyBorder="1"/>
    <xf numFmtId="37" fontId="4" fillId="0" borderId="5" xfId="0" quotePrefix="1" applyFont="1" applyBorder="1" applyAlignment="1">
      <alignment horizontal="center"/>
    </xf>
    <xf numFmtId="37" fontId="4" fillId="0" borderId="7" xfId="0" quotePrefix="1" applyFont="1" applyBorder="1" applyAlignment="1">
      <alignment horizontal="center"/>
    </xf>
    <xf numFmtId="37" fontId="4" fillId="0" borderId="0" xfId="0" quotePrefix="1" applyFont="1" applyAlignment="1">
      <alignment horizontal="center"/>
    </xf>
    <xf numFmtId="37" fontId="4" fillId="0" borderId="8" xfId="0" quotePrefix="1" applyFont="1" applyBorder="1" applyAlignment="1">
      <alignment horizontal="center"/>
    </xf>
    <xf numFmtId="37" fontId="4" fillId="0" borderId="9" xfId="0" quotePrefix="1" applyFont="1" applyBorder="1" applyAlignment="1">
      <alignment horizontal="center"/>
    </xf>
    <xf numFmtId="37" fontId="4" fillId="0" borderId="10" xfId="0" quotePrefix="1" applyFont="1" applyBorder="1" applyAlignment="1">
      <alignment horizontal="center"/>
    </xf>
    <xf numFmtId="37" fontId="11" fillId="0" borderId="0" xfId="0" applyFont="1" applyAlignment="1">
      <alignment horizontal="center"/>
    </xf>
    <xf numFmtId="37" fontId="4" fillId="3" borderId="11" xfId="0" applyFont="1" applyFill="1" applyBorder="1" applyAlignment="1">
      <alignment horizontal="center"/>
    </xf>
    <xf numFmtId="37" fontId="4" fillId="4" borderId="12" xfId="0" applyFont="1" applyFill="1" applyBorder="1" applyAlignment="1">
      <alignment horizontal="center"/>
    </xf>
    <xf numFmtId="37" fontId="4" fillId="4" borderId="0" xfId="0" applyFont="1" applyFill="1"/>
    <xf numFmtId="37" fontId="4" fillId="4" borderId="13" xfId="0" applyFont="1" applyFill="1" applyBorder="1" applyAlignment="1">
      <alignment horizontal="center"/>
    </xf>
    <xf numFmtId="37" fontId="4" fillId="4" borderId="14" xfId="0" applyFont="1" applyFill="1" applyBorder="1" applyAlignment="1">
      <alignment horizontal="center"/>
    </xf>
    <xf numFmtId="37" fontId="4" fillId="3" borderId="15" xfId="0" applyFont="1" applyFill="1" applyBorder="1" applyAlignment="1">
      <alignment horizontal="center"/>
    </xf>
    <xf numFmtId="37" fontId="4" fillId="4" borderId="17" xfId="0" applyFont="1" applyFill="1" applyBorder="1" applyAlignment="1">
      <alignment horizontal="center"/>
    </xf>
    <xf numFmtId="37" fontId="4" fillId="4" borderId="18" xfId="0" applyFont="1" applyFill="1" applyBorder="1" applyAlignment="1">
      <alignment horizontal="center"/>
    </xf>
    <xf numFmtId="37" fontId="4" fillId="3" borderId="19" xfId="0" applyFont="1" applyFill="1" applyBorder="1" applyAlignment="1">
      <alignment horizontal="center"/>
    </xf>
    <xf numFmtId="37" fontId="4" fillId="3" borderId="20" xfId="0" applyFont="1" applyFill="1" applyBorder="1" applyAlignment="1">
      <alignment horizontal="center"/>
    </xf>
    <xf numFmtId="37" fontId="4" fillId="4" borderId="21" xfId="0" applyFont="1" applyFill="1" applyBorder="1" applyAlignment="1">
      <alignment horizontal="center"/>
    </xf>
    <xf numFmtId="37" fontId="4" fillId="3" borderId="0" xfId="0" applyFont="1" applyFill="1" applyAlignment="1">
      <alignment horizontal="center"/>
    </xf>
    <xf numFmtId="37" fontId="4" fillId="3" borderId="13" xfId="0" applyFont="1" applyFill="1" applyBorder="1" applyAlignment="1">
      <alignment horizontal="center"/>
    </xf>
    <xf numFmtId="37" fontId="4" fillId="4" borderId="6" xfId="0" applyFont="1" applyFill="1" applyBorder="1" applyAlignment="1">
      <alignment horizontal="center"/>
    </xf>
    <xf numFmtId="37" fontId="4" fillId="3" borderId="22" xfId="0" applyFont="1" applyFill="1" applyBorder="1" applyAlignment="1">
      <alignment horizontal="center"/>
    </xf>
    <xf numFmtId="37" fontId="4" fillId="3" borderId="23" xfId="0" applyFont="1" applyFill="1" applyBorder="1" applyAlignment="1">
      <alignment horizontal="center"/>
    </xf>
    <xf numFmtId="37" fontId="4" fillId="4" borderId="24" xfId="0" applyFont="1" applyFill="1" applyBorder="1" applyAlignment="1">
      <alignment horizontal="center"/>
    </xf>
    <xf numFmtId="37" fontId="4" fillId="4" borderId="25" xfId="0" applyFont="1" applyFill="1" applyBorder="1" applyAlignment="1">
      <alignment horizontal="center"/>
    </xf>
    <xf numFmtId="37" fontId="4" fillId="4" borderId="26" xfId="0" applyFont="1" applyFill="1" applyBorder="1" applyAlignment="1">
      <alignment horizontal="center"/>
    </xf>
    <xf numFmtId="37" fontId="13" fillId="4" borderId="27" xfId="0" applyFont="1" applyFill="1" applyBorder="1" applyAlignment="1">
      <alignment horizontal="center"/>
    </xf>
    <xf numFmtId="37" fontId="4" fillId="3" borderId="28" xfId="0" applyFont="1" applyFill="1" applyBorder="1" applyAlignment="1">
      <alignment horizontal="center"/>
    </xf>
    <xf numFmtId="37" fontId="4" fillId="3" borderId="29" xfId="0" applyFont="1" applyFill="1" applyBorder="1" applyAlignment="1">
      <alignment horizontal="center"/>
    </xf>
    <xf numFmtId="39" fontId="4" fillId="3" borderId="23" xfId="0" applyNumberFormat="1" applyFont="1" applyFill="1" applyBorder="1" applyAlignment="1">
      <alignment horizontal="center"/>
    </xf>
    <xf numFmtId="37" fontId="4" fillId="4" borderId="24" xfId="0" quotePrefix="1" applyFont="1" applyFill="1" applyBorder="1" applyAlignment="1">
      <alignment horizontal="center"/>
    </xf>
    <xf numFmtId="37" fontId="4" fillId="4" borderId="30" xfId="0" quotePrefix="1" applyFont="1" applyFill="1" applyBorder="1" applyAlignment="1">
      <alignment horizontal="center"/>
    </xf>
    <xf numFmtId="37" fontId="4" fillId="0" borderId="29" xfId="0" applyFont="1" applyBorder="1" applyAlignment="1">
      <alignment horizontal="center"/>
    </xf>
    <xf numFmtId="37" fontId="4" fillId="0" borderId="31" xfId="0" applyFont="1" applyBorder="1" applyAlignment="1">
      <alignment horizontal="center"/>
    </xf>
    <xf numFmtId="37" fontId="4" fillId="6" borderId="31" xfId="0" applyFont="1" applyFill="1" applyBorder="1"/>
    <xf numFmtId="39" fontId="7" fillId="0" borderId="0" xfId="0" applyNumberFormat="1" applyFont="1"/>
    <xf numFmtId="173" fontId="7" fillId="0" borderId="0" xfId="0" applyNumberFormat="1" applyFont="1"/>
    <xf numFmtId="37" fontId="4" fillId="0" borderId="0" xfId="0" applyFont="1" applyAlignment="1">
      <alignment horizontal="centerContinuous"/>
    </xf>
    <xf numFmtId="37" fontId="4" fillId="0" borderId="0" xfId="0" applyFont="1" applyAlignment="1">
      <alignment horizontal="center" wrapText="1"/>
    </xf>
    <xf numFmtId="173" fontId="7" fillId="0" borderId="0" xfId="0" applyNumberFormat="1" applyFont="1" applyAlignment="1">
      <alignment horizontal="right"/>
    </xf>
    <xf numFmtId="37" fontId="7" fillId="0" borderId="0" xfId="0" applyFont="1" applyAlignment="1">
      <alignment horizontal="right"/>
    </xf>
    <xf numFmtId="39" fontId="7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37" fontId="4" fillId="0" borderId="0" xfId="0" applyFont="1" applyAlignment="1">
      <alignment horizontal="right"/>
    </xf>
    <xf numFmtId="0" fontId="6" fillId="0" borderId="0" xfId="11" applyFont="1" applyAlignment="1">
      <alignment vertical="center"/>
    </xf>
    <xf numFmtId="37" fontId="10" fillId="0" borderId="0" xfId="0" applyFont="1" applyProtection="1">
      <protection locked="0"/>
    </xf>
    <xf numFmtId="37" fontId="4" fillId="0" borderId="31" xfId="0" applyFont="1" applyBorder="1" applyAlignment="1">
      <alignment horizontal="center" vertical="center"/>
    </xf>
    <xf numFmtId="37" fontId="24" fillId="0" borderId="0" xfId="0" applyFont="1"/>
    <xf numFmtId="37" fontId="27" fillId="0" borderId="0" xfId="0" applyFont="1"/>
    <xf numFmtId="37" fontId="22" fillId="0" borderId="31" xfId="0" applyFont="1" applyBorder="1" applyAlignment="1">
      <alignment horizontal="center" vertical="center"/>
    </xf>
    <xf numFmtId="37" fontId="9" fillId="0" borderId="36" xfId="0" applyFont="1" applyBorder="1"/>
    <xf numFmtId="37" fontId="4" fillId="0" borderId="33" xfId="0" applyFont="1" applyBorder="1" applyAlignment="1">
      <alignment horizontal="center"/>
    </xf>
    <xf numFmtId="37" fontId="24" fillId="0" borderId="0" xfId="0" applyFont="1" applyAlignment="1">
      <alignment horizontal="right"/>
    </xf>
    <xf numFmtId="37" fontId="29" fillId="0" borderId="0" xfId="0" applyFont="1"/>
    <xf numFmtId="37" fontId="7" fillId="0" borderId="0" xfId="0" applyFont="1" applyAlignment="1">
      <alignment vertical="center"/>
    </xf>
    <xf numFmtId="37" fontId="8" fillId="0" borderId="0" xfId="0" applyFont="1" applyAlignment="1">
      <alignment vertical="center"/>
    </xf>
    <xf numFmtId="37" fontId="9" fillId="0" borderId="0" xfId="0" applyFont="1" applyAlignment="1">
      <alignment vertical="center"/>
    </xf>
    <xf numFmtId="37" fontId="4" fillId="5" borderId="31" xfId="0" applyFont="1" applyFill="1" applyBorder="1" applyAlignment="1">
      <alignment horizontal="center"/>
    </xf>
    <xf numFmtId="169" fontId="6" fillId="0" borderId="0" xfId="0" applyNumberFormat="1" applyFont="1" applyAlignment="1">
      <alignment vertical="center"/>
    </xf>
    <xf numFmtId="37" fontId="4" fillId="6" borderId="36" xfId="0" applyFont="1" applyFill="1" applyBorder="1" applyAlignment="1">
      <alignment vertical="center"/>
    </xf>
    <xf numFmtId="37" fontId="30" fillId="0" borderId="0" xfId="0" applyFont="1"/>
    <xf numFmtId="37" fontId="30" fillId="0" borderId="0" xfId="0" applyFont="1" applyAlignment="1">
      <alignment horizontal="center" vertical="center"/>
    </xf>
    <xf numFmtId="37" fontId="30" fillId="0" borderId="0" xfId="0" quotePrefix="1" applyFont="1" applyAlignment="1">
      <alignment horizontal="center" vertical="center"/>
    </xf>
    <xf numFmtId="169" fontId="30" fillId="0" borderId="0" xfId="0" applyNumberFormat="1" applyFont="1" applyAlignment="1">
      <alignment vertical="center"/>
    </xf>
    <xf numFmtId="10" fontId="30" fillId="0" borderId="0" xfId="0" quotePrefix="1" applyNumberFormat="1" applyFont="1" applyAlignment="1">
      <alignment horizontal="center" vertical="center"/>
    </xf>
    <xf numFmtId="37" fontId="4" fillId="0" borderId="0" xfId="13" applyFont="1" applyAlignment="1">
      <alignment vertical="center"/>
    </xf>
    <xf numFmtId="37" fontId="6" fillId="0" borderId="0" xfId="13" applyFont="1" applyAlignment="1">
      <alignment vertical="center"/>
    </xf>
    <xf numFmtId="37" fontId="9" fillId="0" borderId="0" xfId="13" applyFont="1" applyAlignment="1">
      <alignment vertical="center"/>
    </xf>
    <xf numFmtId="37" fontId="11" fillId="0" borderId="0" xfId="13" applyFont="1" applyAlignment="1">
      <alignment horizontal="center" vertical="center"/>
    </xf>
    <xf numFmtId="37" fontId="9" fillId="0" borderId="0" xfId="13" applyFont="1" applyAlignment="1" applyProtection="1">
      <alignment vertical="center"/>
      <protection locked="0"/>
    </xf>
    <xf numFmtId="37" fontId="9" fillId="0" borderId="0" xfId="13" applyFont="1" applyAlignment="1">
      <alignment horizontal="left" vertical="center"/>
    </xf>
    <xf numFmtId="37" fontId="28" fillId="0" borderId="0" xfId="0" applyFont="1"/>
    <xf numFmtId="171" fontId="18" fillId="0" borderId="0" xfId="12" applyNumberFormat="1" applyFont="1" applyAlignment="1">
      <alignment horizontal="center"/>
    </xf>
    <xf numFmtId="171" fontId="18" fillId="0" borderId="0" xfId="12" applyNumberFormat="1" applyFont="1" applyAlignment="1">
      <alignment horizontal="left" wrapText="1"/>
    </xf>
    <xf numFmtId="171" fontId="18" fillId="5" borderId="0" xfId="12" applyNumberFormat="1" applyFont="1" applyFill="1" applyAlignment="1">
      <alignment horizontal="center" wrapText="1"/>
    </xf>
    <xf numFmtId="170" fontId="18" fillId="5" borderId="0" xfId="1" applyNumberFormat="1" applyFont="1" applyFill="1" applyBorder="1" applyAlignment="1">
      <alignment horizontal="center" wrapText="1"/>
    </xf>
    <xf numFmtId="38" fontId="19" fillId="5" borderId="0" xfId="11" applyNumberFormat="1" applyFont="1" applyFill="1"/>
    <xf numFmtId="14" fontId="19" fillId="5" borderId="0" xfId="1" applyNumberFormat="1" applyFont="1" applyFill="1" applyBorder="1" applyAlignment="1" applyProtection="1">
      <alignment horizontal="center" wrapText="1"/>
    </xf>
    <xf numFmtId="170" fontId="18" fillId="0" borderId="0" xfId="1" applyNumberFormat="1" applyFont="1" applyBorder="1" applyAlignment="1" applyProtection="1">
      <alignment horizontal="center" wrapText="1"/>
    </xf>
    <xf numFmtId="38" fontId="18" fillId="0" borderId="0" xfId="0" applyNumberFormat="1" applyFont="1" applyAlignment="1">
      <alignment horizontal="right"/>
    </xf>
    <xf numFmtId="170" fontId="18" fillId="0" borderId="0" xfId="1" applyNumberFormat="1" applyFont="1" applyBorder="1" applyAlignment="1">
      <alignment horizontal="right" vertical="center"/>
    </xf>
    <xf numFmtId="38" fontId="18" fillId="0" borderId="0" xfId="0" applyNumberFormat="1" applyFont="1" applyProtection="1">
      <protection locked="0"/>
    </xf>
    <xf numFmtId="38" fontId="18" fillId="0" borderId="0" xfId="0" applyNumberFormat="1" applyFont="1" applyAlignment="1" applyProtection="1">
      <alignment horizontal="right"/>
      <protection locked="0"/>
    </xf>
    <xf numFmtId="170" fontId="18" fillId="0" borderId="0" xfId="1" applyNumberFormat="1" applyFont="1" applyBorder="1" applyAlignment="1" applyProtection="1">
      <alignment horizontal="right"/>
      <protection locked="0"/>
    </xf>
    <xf numFmtId="37" fontId="18" fillId="0" borderId="0" xfId="0" applyFont="1" applyAlignment="1" applyProtection="1">
      <alignment horizontal="right"/>
      <protection locked="0"/>
    </xf>
    <xf numFmtId="37" fontId="18" fillId="0" borderId="0" xfId="0" applyFont="1" applyAlignment="1">
      <alignment horizontal="right"/>
    </xf>
    <xf numFmtId="171" fontId="18" fillId="0" borderId="0" xfId="12" applyNumberFormat="1" applyFont="1" applyAlignment="1">
      <alignment horizontal="center" vertical="center"/>
    </xf>
    <xf numFmtId="171" fontId="18" fillId="0" borderId="0" xfId="12" applyNumberFormat="1" applyFont="1" applyAlignment="1">
      <alignment horizontal="left" vertical="center" wrapText="1"/>
    </xf>
    <xf numFmtId="171" fontId="18" fillId="0" borderId="0" xfId="12" applyNumberFormat="1" applyFont="1" applyAlignment="1">
      <alignment horizontal="center" vertical="center" wrapText="1"/>
    </xf>
    <xf numFmtId="170" fontId="18" fillId="0" borderId="0" xfId="1" applyNumberFormat="1" applyFont="1" applyFill="1" applyBorder="1" applyAlignment="1" applyProtection="1">
      <alignment horizontal="center" vertical="center" wrapText="1"/>
    </xf>
    <xf numFmtId="38" fontId="19" fillId="0" borderId="0" xfId="11" applyNumberFormat="1" applyFont="1" applyAlignment="1">
      <alignment vertical="center"/>
    </xf>
    <xf numFmtId="14" fontId="6" fillId="0" borderId="0" xfId="1" applyNumberFormat="1" applyFont="1" applyFill="1" applyBorder="1" applyAlignment="1" applyProtection="1">
      <alignment horizontal="center" vertical="center" wrapText="1"/>
    </xf>
    <xf numFmtId="170" fontId="18" fillId="0" borderId="0" xfId="1" applyNumberFormat="1" applyFont="1" applyBorder="1" applyAlignment="1" applyProtection="1">
      <alignment horizontal="center" vertical="center" wrapText="1"/>
    </xf>
    <xf numFmtId="38" fontId="18" fillId="0" borderId="0" xfId="0" applyNumberFormat="1" applyFont="1" applyAlignment="1">
      <alignment horizontal="right" vertical="center"/>
    </xf>
    <xf numFmtId="37" fontId="18" fillId="0" borderId="0" xfId="0" applyFont="1" applyAlignment="1" applyProtection="1">
      <alignment horizontal="right" vertical="center"/>
      <protection locked="0"/>
    </xf>
    <xf numFmtId="38" fontId="18" fillId="0" borderId="0" xfId="0" applyNumberFormat="1" applyFont="1" applyAlignment="1" applyProtection="1">
      <alignment horizontal="right" vertical="center"/>
      <protection locked="0"/>
    </xf>
    <xf numFmtId="170" fontId="18" fillId="0" borderId="0" xfId="5" applyNumberFormat="1" applyFont="1" applyFill="1" applyBorder="1" applyAlignment="1" applyProtection="1">
      <alignment horizontal="right" vertical="center"/>
      <protection locked="0"/>
    </xf>
    <xf numFmtId="37" fontId="18" fillId="0" borderId="0" xfId="0" applyFont="1" applyAlignment="1">
      <alignment horizontal="right" vertical="center"/>
    </xf>
    <xf numFmtId="171" fontId="18" fillId="5" borderId="0" xfId="12" applyNumberFormat="1" applyFont="1" applyFill="1" applyAlignment="1">
      <alignment horizontal="center" vertical="center" wrapText="1"/>
    </xf>
    <xf numFmtId="170" fontId="18" fillId="5" borderId="0" xfId="1" applyNumberFormat="1" applyFont="1" applyFill="1" applyBorder="1" applyAlignment="1">
      <alignment horizontal="center" vertical="center" wrapText="1"/>
    </xf>
    <xf numFmtId="38" fontId="19" fillId="5" borderId="0" xfId="11" applyNumberFormat="1" applyFont="1" applyFill="1" applyAlignment="1">
      <alignment vertical="center"/>
    </xf>
    <xf numFmtId="14" fontId="19" fillId="5" borderId="0" xfId="1" applyNumberFormat="1" applyFont="1" applyFill="1" applyBorder="1" applyAlignment="1">
      <alignment horizontal="center" vertical="center" wrapText="1"/>
    </xf>
    <xf numFmtId="38" fontId="18" fillId="0" borderId="0" xfId="0" applyNumberFormat="1" applyFont="1" applyAlignment="1" applyProtection="1">
      <alignment vertical="center"/>
      <protection locked="0"/>
    </xf>
    <xf numFmtId="170" fontId="18" fillId="0" borderId="0" xfId="5" applyNumberFormat="1" applyFont="1" applyBorder="1" applyAlignment="1" applyProtection="1">
      <alignment horizontal="right" vertical="center"/>
      <protection locked="0"/>
    </xf>
    <xf numFmtId="170" fontId="18" fillId="5" borderId="0" xfId="1" applyNumberFormat="1" applyFont="1" applyFill="1" applyBorder="1" applyAlignment="1" applyProtection="1">
      <alignment horizontal="center" vertical="center" wrapText="1"/>
    </xf>
    <xf numFmtId="14" fontId="19" fillId="5" borderId="0" xfId="1" applyNumberFormat="1" applyFont="1" applyFill="1" applyBorder="1" applyAlignment="1" applyProtection="1">
      <alignment horizontal="center" vertical="center" wrapText="1"/>
    </xf>
    <xf numFmtId="170" fontId="18" fillId="0" borderId="0" xfId="1" applyNumberFormat="1" applyFont="1" applyBorder="1" applyAlignment="1" applyProtection="1">
      <alignment horizontal="right" vertical="center"/>
      <protection locked="0"/>
    </xf>
    <xf numFmtId="14" fontId="19" fillId="0" borderId="0" xfId="1" applyNumberFormat="1" applyFont="1" applyBorder="1" applyAlignment="1" applyProtection="1">
      <alignment horizontal="center" vertical="center" wrapText="1"/>
    </xf>
    <xf numFmtId="171" fontId="17" fillId="0" borderId="0" xfId="12" applyNumberFormat="1" applyFont="1" applyAlignment="1">
      <alignment horizontal="center"/>
    </xf>
    <xf numFmtId="171" fontId="17" fillId="0" borderId="0" xfId="12" applyNumberFormat="1" applyFont="1" applyAlignment="1">
      <alignment horizontal="left" wrapText="1"/>
    </xf>
    <xf numFmtId="171" fontId="17" fillId="5" borderId="0" xfId="12" applyNumberFormat="1" applyFont="1" applyFill="1" applyAlignment="1">
      <alignment horizontal="center" wrapText="1"/>
    </xf>
    <xf numFmtId="170" fontId="17" fillId="0" borderId="0" xfId="1" applyNumberFormat="1" applyFont="1" applyBorder="1" applyAlignment="1">
      <alignment horizontal="center" wrapText="1"/>
    </xf>
    <xf numFmtId="38" fontId="19" fillId="0" borderId="0" xfId="11" applyNumberFormat="1" applyFont="1"/>
    <xf numFmtId="14" fontId="19" fillId="0" borderId="0" xfId="1" applyNumberFormat="1" applyFont="1" applyBorder="1" applyAlignment="1" applyProtection="1">
      <alignment horizontal="center" wrapText="1"/>
    </xf>
    <xf numFmtId="170" fontId="19" fillId="0" borderId="0" xfId="1" applyNumberFormat="1" applyFont="1" applyBorder="1" applyAlignment="1" applyProtection="1">
      <alignment horizontal="center" vertical="center" wrapText="1"/>
    </xf>
    <xf numFmtId="38" fontId="25" fillId="0" borderId="0" xfId="0" applyNumberFormat="1" applyFont="1" applyAlignment="1">
      <alignment horizontal="right"/>
    </xf>
    <xf numFmtId="170" fontId="25" fillId="0" borderId="0" xfId="1" applyNumberFormat="1" applyFont="1" applyBorder="1" applyAlignment="1">
      <alignment horizontal="right" vertical="center"/>
    </xf>
    <xf numFmtId="38" fontId="25" fillId="0" borderId="0" xfId="0" applyNumberFormat="1" applyFont="1" applyProtection="1">
      <protection locked="0"/>
    </xf>
    <xf numFmtId="38" fontId="25" fillId="0" borderId="0" xfId="0" applyNumberFormat="1" applyFont="1" applyAlignment="1" applyProtection="1">
      <alignment horizontal="right"/>
      <protection locked="0"/>
    </xf>
    <xf numFmtId="170" fontId="25" fillId="0" borderId="0" xfId="1" applyNumberFormat="1" applyFont="1" applyBorder="1" applyAlignment="1" applyProtection="1">
      <alignment horizontal="right"/>
      <protection locked="0"/>
    </xf>
    <xf numFmtId="37" fontId="25" fillId="0" borderId="0" xfId="0" applyFont="1" applyAlignment="1" applyProtection="1">
      <alignment horizontal="right"/>
      <protection locked="0"/>
    </xf>
    <xf numFmtId="37" fontId="25" fillId="0" borderId="0" xfId="0" applyFont="1" applyAlignment="1">
      <alignment horizontal="right"/>
    </xf>
    <xf numFmtId="171" fontId="17" fillId="0" borderId="0" xfId="12" applyNumberFormat="1" applyFont="1" applyAlignment="1">
      <alignment horizontal="center" wrapText="1"/>
    </xf>
    <xf numFmtId="170" fontId="17" fillId="0" borderId="0" xfId="1" applyNumberFormat="1" applyFont="1" applyFill="1" applyBorder="1" applyAlignment="1" applyProtection="1">
      <alignment horizontal="center" wrapText="1"/>
    </xf>
    <xf numFmtId="38" fontId="18" fillId="0" borderId="0" xfId="11" applyNumberFormat="1" applyFont="1"/>
    <xf numFmtId="14" fontId="18" fillId="0" borderId="0" xfId="1" applyNumberFormat="1" applyFont="1" applyFill="1" applyBorder="1" applyAlignment="1">
      <alignment horizontal="center" wrapText="1"/>
    </xf>
    <xf numFmtId="170" fontId="19" fillId="0" borderId="0" xfId="1" applyNumberFormat="1" applyFont="1" applyBorder="1" applyAlignment="1" applyProtection="1">
      <alignment horizontal="center" wrapText="1"/>
    </xf>
    <xf numFmtId="170" fontId="25" fillId="0" borderId="0" xfId="1" applyNumberFormat="1" applyFont="1" applyBorder="1" applyAlignment="1">
      <alignment horizontal="right"/>
    </xf>
    <xf numFmtId="14" fontId="6" fillId="0" borderId="0" xfId="1" applyNumberFormat="1" applyFont="1" applyBorder="1" applyAlignment="1" applyProtection="1">
      <alignment horizontal="center" vertical="center" wrapText="1"/>
    </xf>
    <xf numFmtId="14" fontId="19" fillId="0" borderId="0" xfId="1" applyNumberFormat="1" applyFont="1" applyBorder="1" applyAlignment="1">
      <alignment horizontal="center" vertical="center" wrapText="1"/>
    </xf>
    <xf numFmtId="171" fontId="18" fillId="5" borderId="0" xfId="12" applyNumberFormat="1" applyFont="1" applyFill="1" applyAlignment="1">
      <alignment horizontal="left" vertical="center" wrapText="1"/>
    </xf>
    <xf numFmtId="38" fontId="18" fillId="0" borderId="0" xfId="11" applyNumberFormat="1" applyFont="1" applyAlignment="1">
      <alignment vertical="center"/>
    </xf>
    <xf numFmtId="14" fontId="23" fillId="0" borderId="0" xfId="1" applyNumberFormat="1" applyFont="1" applyBorder="1" applyAlignment="1" applyProtection="1">
      <alignment horizontal="center" vertical="center" wrapText="1"/>
    </xf>
    <xf numFmtId="0" fontId="18" fillId="0" borderId="0" xfId="1" applyNumberFormat="1" applyFont="1" applyFill="1" applyBorder="1" applyAlignment="1" applyProtection="1">
      <alignment horizontal="center" vertical="center"/>
      <protection locked="0"/>
    </xf>
    <xf numFmtId="49" fontId="18" fillId="0" borderId="0" xfId="0" applyNumberFormat="1" applyFont="1" applyAlignment="1" applyProtection="1">
      <alignment horizontal="left" vertical="center" wrapText="1"/>
      <protection locked="0"/>
    </xf>
    <xf numFmtId="49" fontId="18" fillId="0" borderId="0" xfId="0" applyNumberFormat="1" applyFont="1" applyAlignment="1" applyProtection="1">
      <alignment horizontal="center" vertical="center"/>
      <protection locked="0"/>
    </xf>
    <xf numFmtId="14" fontId="19" fillId="0" borderId="0" xfId="1" applyNumberFormat="1" applyFont="1" applyFill="1" applyBorder="1" applyAlignment="1" applyProtection="1">
      <alignment horizontal="center" vertical="center" wrapText="1"/>
    </xf>
    <xf numFmtId="170" fontId="18" fillId="0" borderId="0" xfId="1" applyNumberFormat="1" applyFont="1" applyBorder="1" applyAlignment="1">
      <alignment horizontal="center" vertical="center" wrapText="1"/>
    </xf>
    <xf numFmtId="170" fontId="19" fillId="0" borderId="0" xfId="1" applyNumberFormat="1" applyFont="1" applyBorder="1" applyAlignment="1">
      <alignment horizontal="center" vertical="center" wrapText="1"/>
    </xf>
    <xf numFmtId="170" fontId="25" fillId="0" borderId="0" xfId="1" applyNumberFormat="1" applyFont="1" applyBorder="1" applyAlignment="1">
      <alignment horizontal="center" vertical="center" wrapText="1"/>
    </xf>
    <xf numFmtId="38" fontId="25" fillId="0" borderId="0" xfId="0" applyNumberFormat="1" applyFont="1" applyAlignment="1">
      <alignment horizontal="right" vertical="center"/>
    </xf>
    <xf numFmtId="170" fontId="25" fillId="0" borderId="0" xfId="1" applyNumberFormat="1" applyFont="1" applyBorder="1" applyAlignment="1" applyProtection="1">
      <alignment horizontal="right" vertical="center"/>
      <protection locked="0"/>
    </xf>
    <xf numFmtId="37" fontId="25" fillId="0" borderId="0" xfId="0" applyFont="1" applyAlignment="1" applyProtection="1">
      <alignment horizontal="right" vertical="center"/>
      <protection locked="0"/>
    </xf>
    <xf numFmtId="14" fontId="23" fillId="0" borderId="0" xfId="1" applyNumberFormat="1" applyFont="1" applyBorder="1" applyAlignment="1" applyProtection="1">
      <alignment horizontal="center" wrapText="1"/>
    </xf>
    <xf numFmtId="170" fontId="18" fillId="0" borderId="0" xfId="1" applyNumberFormat="1" applyFont="1" applyBorder="1" applyAlignment="1" applyProtection="1">
      <alignment horizontal="right" wrapText="1"/>
    </xf>
    <xf numFmtId="3" fontId="18" fillId="0" borderId="0" xfId="0" applyNumberFormat="1" applyFont="1" applyAlignment="1">
      <alignment horizontal="right" vertical="center"/>
    </xf>
    <xf numFmtId="37" fontId="4" fillId="0" borderId="29" xfId="0" applyFont="1" applyBorder="1" applyAlignment="1">
      <alignment horizontal="center" vertical="center"/>
    </xf>
    <xf numFmtId="37" fontId="4" fillId="0" borderId="23" xfId="0" applyFont="1" applyBorder="1" applyAlignment="1">
      <alignment horizontal="center" vertical="center"/>
    </xf>
    <xf numFmtId="37" fontId="4" fillId="0" borderId="33" xfId="0" applyFont="1" applyBorder="1" applyAlignment="1">
      <alignment horizontal="center" vertical="center"/>
    </xf>
    <xf numFmtId="37" fontId="4" fillId="4" borderId="19" xfId="0" applyFont="1" applyFill="1" applyBorder="1" applyAlignment="1">
      <alignment horizontal="center"/>
    </xf>
    <xf numFmtId="37" fontId="4" fillId="3" borderId="14" xfId="0" applyFont="1" applyFill="1" applyBorder="1" applyAlignment="1">
      <alignment horizontal="center"/>
    </xf>
    <xf numFmtId="39" fontId="4" fillId="3" borderId="20" xfId="0" applyNumberFormat="1" applyFont="1" applyFill="1" applyBorder="1" applyAlignment="1">
      <alignment horizontal="center"/>
    </xf>
    <xf numFmtId="37" fontId="4" fillId="4" borderId="21" xfId="0" quotePrefix="1" applyFont="1" applyFill="1" applyBorder="1" applyAlignment="1">
      <alignment horizontal="center"/>
    </xf>
    <xf numFmtId="37" fontId="4" fillId="4" borderId="6" xfId="0" quotePrefix="1" applyFont="1" applyFill="1" applyBorder="1" applyAlignment="1">
      <alignment horizontal="center"/>
    </xf>
    <xf numFmtId="37" fontId="27" fillId="5" borderId="0" xfId="0" applyFont="1" applyFill="1"/>
    <xf numFmtId="37" fontId="26" fillId="5" borderId="0" xfId="0" applyFont="1" applyFill="1"/>
    <xf numFmtId="37" fontId="21" fillId="0" borderId="0" xfId="0" applyFont="1"/>
    <xf numFmtId="37" fontId="31" fillId="0" borderId="0" xfId="0" applyFont="1"/>
    <xf numFmtId="37" fontId="32" fillId="0" borderId="0" xfId="0" applyFont="1"/>
    <xf numFmtId="37" fontId="9" fillId="0" borderId="44" xfId="13" applyFont="1" applyBorder="1" applyAlignment="1">
      <alignment vertical="center"/>
    </xf>
    <xf numFmtId="37" fontId="22" fillId="5" borderId="31" xfId="0" applyFont="1" applyFill="1" applyBorder="1" applyAlignment="1">
      <alignment horizontal="center"/>
    </xf>
    <xf numFmtId="37" fontId="9" fillId="5" borderId="0" xfId="13" applyFont="1" applyFill="1" applyAlignment="1">
      <alignment vertical="center"/>
    </xf>
    <xf numFmtId="37" fontId="9" fillId="0" borderId="0" xfId="13" applyFont="1"/>
    <xf numFmtId="37" fontId="7" fillId="0" borderId="0" xfId="0" applyFont="1" applyAlignment="1">
      <alignment horizontal="center"/>
    </xf>
    <xf numFmtId="2" fontId="18" fillId="0" borderId="0" xfId="0" applyNumberFormat="1" applyFont="1" applyAlignment="1" applyProtection="1">
      <alignment vertical="center"/>
      <protection locked="0"/>
    </xf>
    <xf numFmtId="2" fontId="25" fillId="0" borderId="0" xfId="0" applyNumberFormat="1" applyFont="1" applyProtection="1">
      <protection locked="0"/>
    </xf>
    <xf numFmtId="2" fontId="18" fillId="5" borderId="0" xfId="1" applyNumberFormat="1" applyFont="1" applyFill="1" applyBorder="1" applyAlignment="1">
      <alignment horizontal="center" vertical="center" wrapText="1"/>
    </xf>
    <xf numFmtId="2" fontId="18" fillId="0" borderId="0" xfId="0" applyNumberFormat="1" applyFont="1" applyProtection="1">
      <protection locked="0"/>
    </xf>
    <xf numFmtId="2" fontId="25" fillId="0" borderId="0" xfId="1" applyNumberFormat="1" applyFont="1" applyBorder="1" applyAlignment="1">
      <alignment horizontal="center" vertical="center" wrapText="1"/>
    </xf>
    <xf numFmtId="2" fontId="8" fillId="0" borderId="0" xfId="0" applyNumberFormat="1" applyFont="1"/>
    <xf numFmtId="2" fontId="9" fillId="0" borderId="0" xfId="0" applyNumberFormat="1" applyFont="1"/>
    <xf numFmtId="37" fontId="7" fillId="0" borderId="0" xfId="0" applyFont="1" applyAlignment="1">
      <alignment horizontal="center"/>
    </xf>
    <xf numFmtId="37" fontId="28" fillId="0" borderId="0" xfId="0" applyFont="1" applyFill="1" applyBorder="1" applyAlignment="1">
      <alignment horizontal="center"/>
    </xf>
    <xf numFmtId="37" fontId="7" fillId="0" borderId="0" xfId="0" applyFont="1" applyFill="1" applyBorder="1"/>
    <xf numFmtId="37" fontId="32" fillId="0" borderId="0" xfId="0" applyFont="1" applyFill="1" applyBorder="1" applyAlignment="1">
      <alignment horizontal="right"/>
    </xf>
    <xf numFmtId="37" fontId="32" fillId="0" borderId="0" xfId="0" applyFont="1" applyFill="1" applyBorder="1" applyAlignment="1">
      <alignment horizontal="center"/>
    </xf>
    <xf numFmtId="37" fontId="28" fillId="0" borderId="0" xfId="0" applyFont="1" applyFill="1" applyBorder="1" applyAlignment="1">
      <alignment horizontal="right"/>
    </xf>
    <xf numFmtId="37" fontId="4" fillId="0" borderId="0" xfId="0" applyFont="1" applyFill="1" applyBorder="1" applyAlignment="1">
      <alignment horizontal="centerContinuous"/>
    </xf>
    <xf numFmtId="37" fontId="11" fillId="0" borderId="31" xfId="0" applyFont="1" applyFill="1" applyBorder="1" applyAlignment="1">
      <alignment horizontal="center"/>
    </xf>
    <xf numFmtId="37" fontId="11" fillId="0" borderId="31" xfId="13" applyFont="1" applyBorder="1" applyAlignment="1">
      <alignment horizontal="center" vertical="center"/>
    </xf>
    <xf numFmtId="37" fontId="11" fillId="0" borderId="31" xfId="13" applyFont="1" applyFill="1" applyBorder="1" applyAlignment="1">
      <alignment horizontal="center" vertical="center"/>
    </xf>
    <xf numFmtId="37" fontId="11" fillId="5" borderId="31" xfId="13" applyFont="1" applyFill="1" applyBorder="1" applyAlignment="1">
      <alignment horizontal="center" vertical="center"/>
    </xf>
    <xf numFmtId="37" fontId="4" fillId="4" borderId="15" xfId="0" applyFont="1" applyFill="1" applyBorder="1" applyAlignment="1">
      <alignment horizontal="center" vertical="center"/>
    </xf>
    <xf numFmtId="37" fontId="12" fillId="4" borderId="16" xfId="0" applyFont="1" applyFill="1" applyBorder="1" applyAlignment="1">
      <alignment horizontal="center" vertical="center"/>
    </xf>
    <xf numFmtId="37" fontId="12" fillId="4" borderId="7" xfId="0" applyFont="1" applyFill="1" applyBorder="1" applyAlignment="1">
      <alignment horizontal="center" vertical="center"/>
    </xf>
    <xf numFmtId="37" fontId="12" fillId="4" borderId="9" xfId="0" applyFont="1" applyFill="1" applyBorder="1" applyAlignment="1">
      <alignment horizontal="center" vertical="center"/>
    </xf>
    <xf numFmtId="37" fontId="7" fillId="0" borderId="0" xfId="0" applyFont="1" applyAlignment="1">
      <alignment horizontal="center"/>
    </xf>
    <xf numFmtId="37" fontId="12" fillId="4" borderId="16" xfId="13" applyFont="1" applyFill="1" applyBorder="1" applyAlignment="1">
      <alignment horizontal="center" vertical="center"/>
    </xf>
    <xf numFmtId="37" fontId="12" fillId="4" borderId="7" xfId="13" applyFont="1" applyFill="1" applyBorder="1" applyAlignment="1">
      <alignment horizontal="center" vertical="center"/>
    </xf>
    <xf numFmtId="37" fontId="12" fillId="4" borderId="9" xfId="13" applyFont="1" applyFill="1" applyBorder="1" applyAlignment="1">
      <alignment horizontal="center" vertical="center"/>
    </xf>
    <xf numFmtId="171" fontId="22" fillId="0" borderId="31" xfId="12" applyNumberFormat="1" applyFont="1" applyBorder="1" applyAlignment="1">
      <alignment horizontal="center" vertical="center"/>
    </xf>
    <xf numFmtId="171" fontId="22" fillId="0" borderId="31" xfId="12" applyNumberFormat="1" applyFont="1" applyBorder="1" applyAlignment="1">
      <alignment horizontal="left" vertical="center" wrapText="1"/>
    </xf>
    <xf numFmtId="171" fontId="22" fillId="5" borderId="31" xfId="12" applyNumberFormat="1" applyFont="1" applyFill="1" applyBorder="1" applyAlignment="1">
      <alignment horizontal="center" vertical="center" wrapText="1"/>
    </xf>
    <xf numFmtId="169" fontId="22" fillId="5" borderId="31" xfId="1" applyNumberFormat="1" applyFont="1" applyFill="1" applyBorder="1" applyAlignment="1">
      <alignment horizontal="right" vertical="center" wrapText="1"/>
    </xf>
    <xf numFmtId="169" fontId="22" fillId="5" borderId="31" xfId="11" applyNumberFormat="1" applyFont="1" applyFill="1" applyBorder="1" applyAlignment="1">
      <alignment vertical="center"/>
    </xf>
    <xf numFmtId="169" fontId="22" fillId="5" borderId="29" xfId="11" applyNumberFormat="1" applyFont="1" applyFill="1" applyBorder="1" applyAlignment="1">
      <alignment vertical="center"/>
    </xf>
    <xf numFmtId="14" fontId="22" fillId="5" borderId="31" xfId="1" applyNumberFormat="1" applyFont="1" applyFill="1" applyBorder="1" applyAlignment="1" applyProtection="1">
      <alignment horizontal="center" vertical="center" wrapText="1"/>
    </xf>
    <xf numFmtId="169" fontId="22" fillId="0" borderId="31" xfId="1" applyNumberFormat="1" applyFont="1" applyBorder="1" applyAlignment="1" applyProtection="1">
      <alignment horizontal="right" vertical="center" wrapText="1"/>
    </xf>
    <xf numFmtId="169" fontId="22" fillId="0" borderId="31" xfId="0" applyNumberFormat="1" applyFont="1" applyBorder="1" applyAlignment="1">
      <alignment horizontal="right" vertical="center"/>
    </xf>
    <xf numFmtId="169" fontId="22" fillId="0" borderId="31" xfId="1" applyNumberFormat="1" applyFont="1" applyBorder="1" applyAlignment="1">
      <alignment horizontal="right" vertical="center"/>
    </xf>
    <xf numFmtId="169" fontId="22" fillId="0" borderId="31" xfId="0" applyNumberFormat="1" applyFont="1" applyBorder="1" applyAlignment="1" applyProtection="1">
      <alignment horizontal="right" vertical="center"/>
      <protection locked="0"/>
    </xf>
    <xf numFmtId="169" fontId="22" fillId="0" borderId="31" xfId="1" applyNumberFormat="1" applyFont="1" applyBorder="1" applyAlignment="1" applyProtection="1">
      <alignment horizontal="right" vertical="center"/>
      <protection locked="0"/>
    </xf>
    <xf numFmtId="171" fontId="4" fillId="5" borderId="31" xfId="12" applyNumberFormat="1" applyFont="1" applyFill="1" applyBorder="1" applyAlignment="1">
      <alignment horizontal="center" vertical="center"/>
    </xf>
    <xf numFmtId="171" fontId="4" fillId="5" borderId="31" xfId="12" applyNumberFormat="1" applyFont="1" applyFill="1" applyBorder="1" applyAlignment="1">
      <alignment horizontal="left" vertical="center" wrapText="1"/>
    </xf>
    <xf numFmtId="171" fontId="4" fillId="5" borderId="31" xfId="12" applyNumberFormat="1" applyFont="1" applyFill="1" applyBorder="1" applyAlignment="1">
      <alignment horizontal="center" vertical="center" wrapText="1"/>
    </xf>
    <xf numFmtId="3" fontId="4" fillId="5" borderId="31" xfId="1" applyNumberFormat="1" applyFont="1" applyFill="1" applyBorder="1" applyAlignment="1" applyProtection="1">
      <alignment horizontal="right" vertical="center" wrapText="1"/>
    </xf>
    <xf numFmtId="3" fontId="4" fillId="5" borderId="31" xfId="11" applyNumberFormat="1" applyFont="1" applyFill="1" applyBorder="1" applyAlignment="1">
      <alignment vertical="center"/>
    </xf>
    <xf numFmtId="3" fontId="4" fillId="5" borderId="29" xfId="11" applyNumberFormat="1" applyFont="1" applyFill="1" applyBorder="1" applyAlignment="1">
      <alignment vertical="center"/>
    </xf>
    <xf numFmtId="14" fontId="4" fillId="5" borderId="31" xfId="1" applyNumberFormat="1" applyFont="1" applyFill="1" applyBorder="1" applyAlignment="1" applyProtection="1">
      <alignment horizontal="center" vertical="center" wrapText="1"/>
    </xf>
    <xf numFmtId="3" fontId="4" fillId="0" borderId="31" xfId="1" applyNumberFormat="1" applyFont="1" applyFill="1" applyBorder="1" applyAlignment="1" applyProtection="1">
      <alignment horizontal="right" vertical="center" wrapText="1"/>
    </xf>
    <xf numFmtId="171" fontId="4" fillId="0" borderId="31" xfId="12" applyNumberFormat="1" applyFont="1" applyBorder="1" applyAlignment="1">
      <alignment horizontal="center" vertical="center"/>
    </xf>
    <xf numFmtId="171" fontId="4" fillId="0" borderId="31" xfId="12" applyNumberFormat="1" applyFont="1" applyBorder="1" applyAlignment="1">
      <alignment horizontal="left" vertical="center" wrapText="1"/>
    </xf>
    <xf numFmtId="3" fontId="4" fillId="0" borderId="31" xfId="1" applyNumberFormat="1" applyFont="1" applyBorder="1" applyAlignment="1" applyProtection="1">
      <alignment horizontal="right" vertical="center" wrapText="1"/>
    </xf>
    <xf numFmtId="3" fontId="4" fillId="0" borderId="31" xfId="11" applyNumberFormat="1" applyFont="1" applyBorder="1" applyAlignment="1">
      <alignment vertical="center"/>
    </xf>
    <xf numFmtId="3" fontId="4" fillId="0" borderId="29" xfId="11" applyNumberFormat="1" applyFont="1" applyBorder="1" applyAlignment="1">
      <alignment vertical="center"/>
    </xf>
    <xf numFmtId="14" fontId="4" fillId="0" borderId="31" xfId="1" applyNumberFormat="1" applyFont="1" applyBorder="1" applyAlignment="1" applyProtection="1">
      <alignment horizontal="center" vertical="center" wrapText="1"/>
    </xf>
    <xf numFmtId="3" fontId="4" fillId="0" borderId="31" xfId="0" applyNumberFormat="1" applyFont="1" applyBorder="1" applyAlignment="1">
      <alignment horizontal="right" vertical="center"/>
    </xf>
    <xf numFmtId="3" fontId="4" fillId="0" borderId="31" xfId="0" applyNumberFormat="1" applyFont="1" applyBorder="1" applyAlignment="1" applyProtection="1">
      <alignment horizontal="right" vertical="center"/>
      <protection locked="0"/>
    </xf>
    <xf numFmtId="3" fontId="4" fillId="0" borderId="31" xfId="5" applyNumberFormat="1" applyFont="1" applyBorder="1" applyAlignment="1" applyProtection="1">
      <alignment horizontal="right" vertical="center"/>
      <protection locked="0"/>
    </xf>
    <xf numFmtId="3" fontId="22" fillId="5" borderId="31" xfId="1" applyNumberFormat="1" applyFont="1" applyFill="1" applyBorder="1" applyAlignment="1">
      <alignment horizontal="right" vertical="center" wrapText="1"/>
    </xf>
    <xf numFmtId="3" fontId="22" fillId="5" borderId="31" xfId="11" applyNumberFormat="1" applyFont="1" applyFill="1" applyBorder="1" applyAlignment="1">
      <alignment vertical="center"/>
    </xf>
    <xf numFmtId="3" fontId="22" fillId="5" borderId="29" xfId="11" applyNumberFormat="1" applyFont="1" applyFill="1" applyBorder="1" applyAlignment="1">
      <alignment vertical="center"/>
    </xf>
    <xf numFmtId="14" fontId="22" fillId="5" borderId="31" xfId="1" applyNumberFormat="1" applyFont="1" applyFill="1" applyBorder="1" applyAlignment="1">
      <alignment horizontal="center" vertical="center" wrapText="1"/>
    </xf>
    <xf numFmtId="3" fontId="22" fillId="0" borderId="31" xfId="1" applyNumberFormat="1" applyFont="1" applyBorder="1" applyAlignment="1" applyProtection="1">
      <alignment horizontal="right" vertical="center" wrapText="1"/>
    </xf>
    <xf numFmtId="3" fontId="22" fillId="0" borderId="31" xfId="0" applyNumberFormat="1" applyFont="1" applyBorder="1" applyAlignment="1">
      <alignment horizontal="right" vertical="center"/>
    </xf>
    <xf numFmtId="3" fontId="22" fillId="0" borderId="31" xfId="1" applyNumberFormat="1" applyFont="1" applyBorder="1" applyAlignment="1">
      <alignment horizontal="right" vertical="center"/>
    </xf>
    <xf numFmtId="3" fontId="22" fillId="0" borderId="31" xfId="0" applyNumberFormat="1" applyFont="1" applyBorder="1" applyAlignment="1" applyProtection="1">
      <alignment horizontal="right" vertical="center"/>
      <protection locked="0"/>
    </xf>
    <xf numFmtId="3" fontId="22" fillId="0" borderId="31" xfId="5" applyNumberFormat="1" applyFont="1" applyBorder="1" applyAlignment="1" applyProtection="1">
      <alignment horizontal="right" vertical="center"/>
      <protection locked="0"/>
    </xf>
    <xf numFmtId="3" fontId="22" fillId="0" borderId="31" xfId="1" applyNumberFormat="1" applyFont="1" applyBorder="1" applyAlignment="1" applyProtection="1">
      <alignment horizontal="right" vertical="center"/>
      <protection locked="0"/>
    </xf>
    <xf numFmtId="3" fontId="22" fillId="0" borderId="31" xfId="11" applyNumberFormat="1" applyFont="1" applyBorder="1" applyAlignment="1">
      <alignment vertical="center"/>
    </xf>
    <xf numFmtId="3" fontId="22" fillId="0" borderId="29" xfId="11" applyNumberFormat="1" applyFont="1" applyBorder="1" applyAlignment="1">
      <alignment vertical="center"/>
    </xf>
    <xf numFmtId="14" fontId="22" fillId="0" borderId="31" xfId="1" applyNumberFormat="1" applyFont="1" applyBorder="1" applyAlignment="1" applyProtection="1">
      <alignment horizontal="center" vertical="center" wrapText="1"/>
    </xf>
    <xf numFmtId="171" fontId="20" fillId="0" borderId="31" xfId="12" applyNumberFormat="1" applyFont="1" applyBorder="1" applyAlignment="1">
      <alignment horizontal="left" vertical="center" wrapText="1"/>
    </xf>
    <xf numFmtId="171" fontId="4" fillId="0" borderId="31" xfId="12" applyNumberFormat="1" applyFont="1" applyBorder="1" applyAlignment="1">
      <alignment horizontal="center" vertical="center" wrapText="1"/>
    </xf>
    <xf numFmtId="14" fontId="4" fillId="0" borderId="31" xfId="1" applyNumberFormat="1" applyFont="1" applyFill="1" applyBorder="1" applyAlignment="1" applyProtection="1">
      <alignment horizontal="center" vertical="center" wrapText="1"/>
    </xf>
    <xf numFmtId="171" fontId="22" fillId="0" borderId="31" xfId="12" applyNumberFormat="1" applyFont="1" applyBorder="1" applyAlignment="1">
      <alignment horizontal="center" vertical="center" wrapText="1"/>
    </xf>
    <xf numFmtId="3" fontId="22" fillId="0" borderId="31" xfId="1" applyNumberFormat="1" applyFont="1" applyFill="1" applyBorder="1" applyAlignment="1" applyProtection="1">
      <alignment horizontal="right" vertical="center" wrapText="1"/>
    </xf>
    <xf numFmtId="14" fontId="22" fillId="0" borderId="31" xfId="1" applyNumberFormat="1" applyFont="1" applyFill="1" applyBorder="1" applyAlignment="1" applyProtection="1">
      <alignment horizontal="center" vertical="center" wrapText="1"/>
    </xf>
    <xf numFmtId="171" fontId="20" fillId="0" borderId="31" xfId="12" applyNumberFormat="1" applyFont="1" applyBorder="1" applyAlignment="1">
      <alignment horizontal="center" vertical="center"/>
    </xf>
    <xf numFmtId="171" fontId="20" fillId="0" borderId="31" xfId="12" applyNumberFormat="1" applyFont="1" applyBorder="1" applyAlignment="1">
      <alignment horizontal="left" vertical="center"/>
    </xf>
    <xf numFmtId="171" fontId="20" fillId="0" borderId="31" xfId="12" applyNumberFormat="1" applyFont="1" applyBorder="1" applyAlignment="1">
      <alignment horizontal="center" vertical="center" wrapText="1"/>
    </xf>
    <xf numFmtId="3" fontId="20" fillId="0" borderId="31" xfId="1" applyNumberFormat="1" applyFont="1" applyFill="1" applyBorder="1" applyAlignment="1">
      <alignment horizontal="right" vertical="center" wrapText="1"/>
    </xf>
    <xf numFmtId="14" fontId="4" fillId="0" borderId="31" xfId="1" applyNumberFormat="1" applyFont="1" applyFill="1" applyBorder="1" applyAlignment="1">
      <alignment horizontal="center" vertical="center" wrapText="1"/>
    </xf>
    <xf numFmtId="3" fontId="22" fillId="0" borderId="31" xfId="1" applyNumberFormat="1" applyFont="1" applyFill="1" applyBorder="1" applyAlignment="1">
      <alignment horizontal="right" vertical="center" wrapText="1"/>
    </xf>
    <xf numFmtId="3" fontId="22" fillId="0" borderId="31" xfId="1" applyNumberFormat="1" applyFont="1" applyFill="1" applyBorder="1" applyAlignment="1" applyProtection="1">
      <alignment horizontal="right" vertical="center"/>
      <protection locked="0"/>
    </xf>
    <xf numFmtId="171" fontId="22" fillId="0" borderId="36" xfId="12" applyNumberFormat="1" applyFont="1" applyBorder="1" applyAlignment="1">
      <alignment horizontal="center" vertical="center"/>
    </xf>
    <xf numFmtId="171" fontId="22" fillId="0" borderId="36" xfId="12" applyNumberFormat="1" applyFont="1" applyBorder="1" applyAlignment="1">
      <alignment horizontal="left" vertical="center" wrapText="1"/>
    </xf>
    <xf numFmtId="171" fontId="22" fillId="0" borderId="36" xfId="12" applyNumberFormat="1" applyFont="1" applyBorder="1" applyAlignment="1">
      <alignment horizontal="center" vertical="center" wrapText="1"/>
    </xf>
    <xf numFmtId="3" fontId="22" fillId="0" borderId="36" xfId="1" applyNumberFormat="1" applyFont="1" applyFill="1" applyBorder="1" applyAlignment="1" applyProtection="1">
      <alignment horizontal="right" vertical="center" wrapText="1"/>
    </xf>
    <xf numFmtId="3" fontId="22" fillId="0" borderId="36" xfId="11" applyNumberFormat="1" applyFont="1" applyBorder="1" applyAlignment="1">
      <alignment vertical="center"/>
    </xf>
    <xf numFmtId="14" fontId="22" fillId="0" borderId="36" xfId="1" applyNumberFormat="1" applyFont="1" applyFill="1" applyBorder="1" applyAlignment="1" applyProtection="1">
      <alignment horizontal="center" vertical="center" wrapText="1"/>
    </xf>
    <xf numFmtId="3" fontId="22" fillId="0" borderId="36" xfId="1" applyNumberFormat="1" applyFont="1" applyBorder="1" applyAlignment="1" applyProtection="1">
      <alignment horizontal="right" vertical="center" wrapText="1"/>
    </xf>
    <xf numFmtId="3" fontId="22" fillId="0" borderId="36" xfId="0" applyNumberFormat="1" applyFont="1" applyBorder="1" applyAlignment="1">
      <alignment horizontal="right" vertical="center"/>
    </xf>
    <xf numFmtId="3" fontId="22" fillId="0" borderId="36" xfId="0" applyNumberFormat="1" applyFont="1" applyBorder="1" applyAlignment="1" applyProtection="1">
      <alignment horizontal="right" vertical="center"/>
      <protection locked="0"/>
    </xf>
    <xf numFmtId="0" fontId="22" fillId="0" borderId="36" xfId="1" applyNumberFormat="1" applyFont="1" applyFill="1" applyBorder="1" applyAlignment="1" applyProtection="1">
      <alignment horizontal="center" vertical="center"/>
      <protection locked="0"/>
    </xf>
    <xf numFmtId="49" fontId="22" fillId="0" borderId="36" xfId="0" applyNumberFormat="1" applyFont="1" applyBorder="1" applyAlignment="1" applyProtection="1">
      <alignment horizontal="left" vertical="center" wrapText="1"/>
      <protection locked="0"/>
    </xf>
    <xf numFmtId="49" fontId="22" fillId="0" borderId="36" xfId="0" applyNumberFormat="1" applyFont="1" applyBorder="1" applyAlignment="1" applyProtection="1">
      <alignment horizontal="center" vertical="center"/>
      <protection locked="0"/>
    </xf>
    <xf numFmtId="3" fontId="22" fillId="0" borderId="36" xfId="1" applyNumberFormat="1" applyFont="1" applyFill="1" applyBorder="1" applyAlignment="1">
      <alignment horizontal="right" vertical="center"/>
    </xf>
    <xf numFmtId="0" fontId="22" fillId="0" borderId="29" xfId="13" applyNumberFormat="1" applyFont="1" applyBorder="1" applyAlignment="1" applyProtection="1">
      <alignment horizontal="center" vertical="center" wrapText="1"/>
      <protection locked="0"/>
    </xf>
    <xf numFmtId="0" fontId="22" fillId="0" borderId="23" xfId="14" applyNumberFormat="1" applyFont="1" applyFill="1" applyBorder="1" applyAlignment="1" applyProtection="1">
      <alignment vertical="center" wrapText="1"/>
      <protection locked="0"/>
    </xf>
    <xf numFmtId="49" fontId="22" fillId="0" borderId="36" xfId="13" applyNumberFormat="1" applyFont="1" applyBorder="1" applyAlignment="1" applyProtection="1">
      <alignment horizontal="left" vertical="center" wrapText="1"/>
      <protection locked="0"/>
    </xf>
    <xf numFmtId="49" fontId="22" fillId="0" borderId="28" xfId="13" applyNumberFormat="1" applyFont="1" applyBorder="1" applyAlignment="1" applyProtection="1">
      <alignment horizontal="center" vertical="center" wrapText="1"/>
      <protection locked="0"/>
    </xf>
    <xf numFmtId="3" fontId="22" fillId="0" borderId="29" xfId="14" applyNumberFormat="1" applyFont="1" applyFill="1" applyBorder="1" applyAlignment="1" applyProtection="1">
      <alignment horizontal="right" vertical="center" wrapText="1"/>
      <protection locked="0"/>
    </xf>
    <xf numFmtId="3" fontId="22" fillId="0" borderId="31" xfId="13" applyNumberFormat="1" applyFont="1" applyBorder="1" applyAlignment="1" applyProtection="1">
      <alignment vertical="center"/>
      <protection locked="0"/>
    </xf>
    <xf numFmtId="3" fontId="22" fillId="0" borderId="29" xfId="13" applyNumberFormat="1" applyFont="1" applyBorder="1" applyAlignment="1" applyProtection="1">
      <alignment vertical="center"/>
      <protection locked="0"/>
    </xf>
    <xf numFmtId="14" fontId="22" fillId="0" borderId="31" xfId="13" applyNumberFormat="1" applyFont="1" applyBorder="1" applyAlignment="1" applyProtection="1">
      <alignment horizontal="center" vertical="center"/>
      <protection locked="0"/>
    </xf>
    <xf numFmtId="3" fontId="22" fillId="0" borderId="40" xfId="14" applyNumberFormat="1" applyFont="1" applyFill="1" applyBorder="1" applyAlignment="1" applyProtection="1">
      <alignment horizontal="right" vertical="center" wrapText="1"/>
    </xf>
    <xf numFmtId="3" fontId="22" fillId="0" borderId="31" xfId="13" applyNumberFormat="1" applyFont="1" applyBorder="1" applyAlignment="1">
      <alignment horizontal="right" vertical="center"/>
    </xf>
    <xf numFmtId="3" fontId="22" fillId="0" borderId="31" xfId="14" applyNumberFormat="1" applyFont="1" applyFill="1" applyBorder="1" applyAlignment="1">
      <alignment horizontal="right" vertical="center"/>
    </xf>
    <xf numFmtId="3" fontId="22" fillId="0" borderId="31" xfId="13" applyNumberFormat="1" applyFont="1" applyBorder="1" applyAlignment="1" applyProtection="1">
      <alignment horizontal="right" vertical="center"/>
      <protection locked="0"/>
    </xf>
    <xf numFmtId="171" fontId="4" fillId="0" borderId="36" xfId="12" applyNumberFormat="1" applyFont="1" applyBorder="1" applyAlignment="1">
      <alignment horizontal="center" vertical="center"/>
    </xf>
    <xf numFmtId="171" fontId="4" fillId="0" borderId="36" xfId="12" applyNumberFormat="1" applyFont="1" applyBorder="1" applyAlignment="1">
      <alignment horizontal="left" vertical="center" wrapText="1"/>
    </xf>
    <xf numFmtId="171" fontId="4" fillId="0" borderId="36" xfId="12" applyNumberFormat="1" applyFont="1" applyBorder="1" applyAlignment="1">
      <alignment horizontal="center" vertical="center" wrapText="1"/>
    </xf>
    <xf numFmtId="3" fontId="4" fillId="0" borderId="36" xfId="1" applyNumberFormat="1" applyFont="1" applyFill="1" applyBorder="1" applyAlignment="1" applyProtection="1">
      <alignment horizontal="right" vertical="center" wrapText="1"/>
    </xf>
    <xf numFmtId="3" fontId="4" fillId="0" borderId="36" xfId="11" applyNumberFormat="1" applyFont="1" applyBorder="1" applyAlignment="1">
      <alignment vertical="center"/>
    </xf>
    <xf numFmtId="14" fontId="4" fillId="0" borderId="36" xfId="1" applyNumberFormat="1" applyFont="1" applyFill="1" applyBorder="1" applyAlignment="1" applyProtection="1">
      <alignment horizontal="center" vertical="center" wrapText="1"/>
    </xf>
    <xf numFmtId="3" fontId="4" fillId="0" borderId="36" xfId="0" applyNumberFormat="1" applyFont="1" applyBorder="1" applyAlignment="1">
      <alignment horizontal="right" vertical="center"/>
    </xf>
    <xf numFmtId="3" fontId="4" fillId="0" borderId="36" xfId="0" applyNumberFormat="1" applyFont="1" applyBorder="1" applyAlignment="1" applyProtection="1">
      <alignment horizontal="right" vertical="center"/>
      <protection locked="0"/>
    </xf>
    <xf numFmtId="171" fontId="4" fillId="5" borderId="36" xfId="12" applyNumberFormat="1" applyFont="1" applyFill="1" applyBorder="1" applyAlignment="1">
      <alignment horizontal="center" vertical="center" wrapText="1"/>
    </xf>
    <xf numFmtId="3" fontId="4" fillId="0" borderId="36" xfId="1" applyNumberFormat="1" applyFont="1" applyBorder="1" applyAlignment="1" applyProtection="1">
      <alignment horizontal="right" vertical="center" wrapText="1"/>
    </xf>
    <xf numFmtId="14" fontId="4" fillId="0" borderId="36" xfId="1" applyNumberFormat="1" applyFont="1" applyBorder="1" applyAlignment="1" applyProtection="1">
      <alignment horizontal="center" vertical="center" wrapText="1"/>
    </xf>
    <xf numFmtId="3" fontId="22" fillId="0" borderId="36" xfId="1" applyNumberFormat="1" applyFont="1" applyFill="1" applyBorder="1" applyAlignment="1">
      <alignment horizontal="right" vertical="center" wrapText="1"/>
    </xf>
    <xf numFmtId="37" fontId="4" fillId="4" borderId="39" xfId="0" applyFont="1" applyFill="1" applyBorder="1" applyAlignment="1">
      <alignment horizontal="center"/>
    </xf>
    <xf numFmtId="14" fontId="22" fillId="0" borderId="36" xfId="1" applyNumberFormat="1" applyFont="1" applyBorder="1" applyAlignment="1" applyProtection="1">
      <alignment horizontal="center" wrapText="1"/>
    </xf>
    <xf numFmtId="14" fontId="11" fillId="0" borderId="31" xfId="1" applyNumberFormat="1" applyFont="1" applyFill="1" applyBorder="1" applyAlignment="1" applyProtection="1">
      <alignment horizontal="center" vertical="center" wrapText="1"/>
    </xf>
    <xf numFmtId="14" fontId="11" fillId="0" borderId="31" xfId="1" applyNumberFormat="1" applyFont="1" applyBorder="1" applyAlignment="1" applyProtection="1">
      <alignment horizontal="center" vertical="center" wrapText="1"/>
    </xf>
    <xf numFmtId="14" fontId="11" fillId="0" borderId="36" xfId="1" applyNumberFormat="1" applyFont="1" applyBorder="1" applyAlignment="1" applyProtection="1">
      <alignment horizontal="center" wrapText="1"/>
    </xf>
    <xf numFmtId="14" fontId="11" fillId="0" borderId="36" xfId="1" applyNumberFormat="1" applyFont="1" applyBorder="1" applyAlignment="1" applyProtection="1">
      <alignment horizontal="center" vertical="center" wrapText="1"/>
    </xf>
    <xf numFmtId="37" fontId="4" fillId="6" borderId="38" xfId="0" applyFont="1" applyFill="1" applyBorder="1"/>
    <xf numFmtId="10" fontId="4" fillId="6" borderId="31" xfId="0" quotePrefix="1" applyNumberFormat="1" applyFont="1" applyFill="1" applyBorder="1" applyAlignment="1">
      <alignment horizontal="center"/>
    </xf>
    <xf numFmtId="169" fontId="4" fillId="0" borderId="31" xfId="0" applyNumberFormat="1" applyFont="1" applyBorder="1"/>
    <xf numFmtId="37" fontId="4" fillId="6" borderId="31" xfId="0" quotePrefix="1" applyFont="1" applyFill="1" applyBorder="1" applyAlignment="1">
      <alignment horizontal="center" vertical="center"/>
    </xf>
    <xf numFmtId="169" fontId="4" fillId="0" borderId="31" xfId="0" applyNumberFormat="1" applyFont="1" applyBorder="1" applyAlignment="1">
      <alignment vertical="center"/>
    </xf>
    <xf numFmtId="10" fontId="4" fillId="6" borderId="31" xfId="0" quotePrefix="1" applyNumberFormat="1" applyFont="1" applyFill="1" applyBorder="1" applyAlignment="1">
      <alignment horizontal="center" vertical="center"/>
    </xf>
    <xf numFmtId="171" fontId="22" fillId="0" borderId="36" xfId="12" applyNumberFormat="1" applyFont="1" applyBorder="1" applyAlignment="1">
      <alignment horizontal="center"/>
    </xf>
    <xf numFmtId="171" fontId="22" fillId="0" borderId="36" xfId="12" applyNumberFormat="1" applyFont="1" applyBorder="1" applyAlignment="1">
      <alignment horizontal="left" wrapText="1"/>
    </xf>
    <xf numFmtId="171" fontId="22" fillId="0" borderId="36" xfId="12" applyNumberFormat="1" applyFont="1" applyBorder="1" applyAlignment="1">
      <alignment horizontal="center" wrapText="1"/>
    </xf>
    <xf numFmtId="171" fontId="22" fillId="5" borderId="36" xfId="12" applyNumberFormat="1" applyFont="1" applyFill="1" applyBorder="1" applyAlignment="1">
      <alignment horizontal="center" vertical="center" wrapText="1"/>
    </xf>
    <xf numFmtId="14" fontId="22" fillId="0" borderId="36" xfId="1" applyNumberFormat="1" applyFont="1" applyBorder="1" applyAlignment="1">
      <alignment horizontal="center" vertical="center" wrapText="1"/>
    </xf>
    <xf numFmtId="14" fontId="22" fillId="0" borderId="36" xfId="1" applyNumberFormat="1" applyFont="1" applyFill="1" applyBorder="1" applyAlignment="1">
      <alignment horizontal="center" vertical="center" wrapText="1"/>
    </xf>
    <xf numFmtId="171" fontId="11" fillId="0" borderId="31" xfId="12" applyNumberFormat="1" applyFont="1" applyBorder="1" applyAlignment="1">
      <alignment horizontal="center" vertical="center"/>
    </xf>
    <xf numFmtId="171" fontId="11" fillId="0" borderId="31" xfId="12" applyNumberFormat="1" applyFont="1" applyBorder="1" applyAlignment="1">
      <alignment horizontal="left" vertical="center" wrapText="1"/>
    </xf>
    <xf numFmtId="171" fontId="11" fillId="5" borderId="31" xfId="12" applyNumberFormat="1" applyFont="1" applyFill="1" applyBorder="1" applyAlignment="1">
      <alignment horizontal="center" vertical="center" wrapText="1"/>
    </xf>
    <xf numFmtId="170" fontId="11" fillId="0" borderId="36" xfId="1" applyNumberFormat="1" applyFont="1" applyBorder="1" applyAlignment="1" applyProtection="1">
      <alignment horizontal="center" vertical="center" wrapText="1"/>
    </xf>
    <xf numFmtId="3" fontId="11" fillId="0" borderId="31" xfId="0" applyNumberFormat="1" applyFont="1" applyBorder="1" applyAlignment="1" applyProtection="1">
      <alignment vertical="center"/>
      <protection locked="0"/>
    </xf>
    <xf numFmtId="171" fontId="11" fillId="0" borderId="31" xfId="12" applyNumberFormat="1" applyFont="1" applyBorder="1" applyAlignment="1">
      <alignment horizontal="center" vertical="center" wrapText="1"/>
    </xf>
    <xf numFmtId="14" fontId="11" fillId="5" borderId="31" xfId="1" applyNumberFormat="1" applyFont="1" applyFill="1" applyBorder="1" applyAlignment="1" applyProtection="1">
      <alignment horizontal="center" vertical="center" wrapText="1"/>
    </xf>
    <xf numFmtId="171" fontId="11" fillId="0" borderId="31" xfId="12" applyNumberFormat="1" applyFont="1" applyBorder="1" applyAlignment="1">
      <alignment horizontal="left" vertical="center"/>
    </xf>
    <xf numFmtId="14" fontId="11" fillId="0" borderId="31" xfId="1" applyNumberFormat="1" applyFont="1" applyBorder="1" applyAlignment="1">
      <alignment horizontal="center" vertical="center" wrapText="1"/>
    </xf>
    <xf numFmtId="171" fontId="11" fillId="0" borderId="31" xfId="12" applyNumberFormat="1" applyFont="1" applyBorder="1" applyAlignment="1">
      <alignment horizontal="left" wrapText="1"/>
    </xf>
    <xf numFmtId="171" fontId="11" fillId="5" borderId="31" xfId="12" applyNumberFormat="1" applyFont="1" applyFill="1" applyBorder="1" applyAlignment="1">
      <alignment horizontal="center" wrapText="1"/>
    </xf>
    <xf numFmtId="14" fontId="11" fillId="0" borderId="31" xfId="1" applyNumberFormat="1" applyFont="1" applyBorder="1" applyAlignment="1" applyProtection="1">
      <alignment horizontal="center" wrapText="1"/>
    </xf>
    <xf numFmtId="171" fontId="11" fillId="0" borderId="36" xfId="12" applyNumberFormat="1" applyFont="1" applyBorder="1" applyAlignment="1">
      <alignment horizontal="center"/>
    </xf>
    <xf numFmtId="171" fontId="11" fillId="0" borderId="36" xfId="12" applyNumberFormat="1" applyFont="1" applyBorder="1" applyAlignment="1">
      <alignment horizontal="left" wrapText="1"/>
    </xf>
    <xf numFmtId="171" fontId="11" fillId="5" borderId="36" xfId="12" applyNumberFormat="1" applyFont="1" applyFill="1" applyBorder="1" applyAlignment="1">
      <alignment horizontal="center" wrapText="1"/>
    </xf>
    <xf numFmtId="14" fontId="11" fillId="0" borderId="36" xfId="1" applyNumberFormat="1" applyFont="1" applyBorder="1" applyAlignment="1">
      <alignment horizontal="center" wrapText="1"/>
    </xf>
    <xf numFmtId="3" fontId="11" fillId="0" borderId="36" xfId="0" applyNumberFormat="1" applyFont="1" applyBorder="1"/>
    <xf numFmtId="171" fontId="11" fillId="0" borderId="36" xfId="12" applyNumberFormat="1" applyFont="1" applyBorder="1" applyAlignment="1">
      <alignment horizontal="center" vertical="center"/>
    </xf>
    <xf numFmtId="171" fontId="11" fillId="0" borderId="36" xfId="12" applyNumberFormat="1" applyFont="1" applyBorder="1" applyAlignment="1">
      <alignment horizontal="left" vertical="center"/>
    </xf>
    <xf numFmtId="171" fontId="11" fillId="0" borderId="36" xfId="12" applyNumberFormat="1" applyFont="1" applyBorder="1" applyAlignment="1">
      <alignment horizontal="left" vertical="center" wrapText="1"/>
    </xf>
    <xf numFmtId="171" fontId="11" fillId="5" borderId="36" xfId="12" applyNumberFormat="1" applyFont="1" applyFill="1" applyBorder="1" applyAlignment="1">
      <alignment horizontal="center" vertical="center" wrapText="1"/>
    </xf>
    <xf numFmtId="38" fontId="11" fillId="0" borderId="36" xfId="11" applyNumberFormat="1" applyFont="1" applyBorder="1" applyAlignment="1">
      <alignment vertical="center"/>
    </xf>
    <xf numFmtId="14" fontId="11" fillId="0" borderId="36" xfId="1" applyNumberFormat="1" applyFont="1" applyBorder="1" applyAlignment="1">
      <alignment horizontal="center" vertical="center" wrapText="1"/>
    </xf>
    <xf numFmtId="38" fontId="11" fillId="0" borderId="36" xfId="0" applyNumberFormat="1" applyFont="1" applyBorder="1" applyAlignment="1">
      <alignment horizontal="right" vertical="center"/>
    </xf>
    <xf numFmtId="3" fontId="11" fillId="0" borderId="36" xfId="0" applyNumberFormat="1" applyFont="1" applyBorder="1" applyAlignment="1">
      <alignment horizontal="right" vertical="center"/>
    </xf>
    <xf numFmtId="37" fontId="11" fillId="0" borderId="36" xfId="0" applyFont="1" applyBorder="1" applyAlignment="1" applyProtection="1">
      <alignment horizontal="right" vertical="center"/>
      <protection locked="0"/>
    </xf>
    <xf numFmtId="38" fontId="11" fillId="0" borderId="36" xfId="0" applyNumberFormat="1" applyFont="1" applyBorder="1" applyAlignment="1" applyProtection="1">
      <alignment horizontal="right" vertical="center"/>
      <protection locked="0"/>
    </xf>
    <xf numFmtId="37" fontId="11" fillId="0" borderId="36" xfId="0" applyFont="1" applyBorder="1" applyAlignment="1">
      <alignment horizontal="right" vertical="center"/>
    </xf>
    <xf numFmtId="38" fontId="11" fillId="0" borderId="36" xfId="0" applyNumberFormat="1" applyFont="1" applyBorder="1" applyAlignment="1" applyProtection="1">
      <alignment vertical="center"/>
      <protection locked="0"/>
    </xf>
    <xf numFmtId="14" fontId="11" fillId="5" borderId="36" xfId="1" applyNumberFormat="1" applyFont="1" applyFill="1" applyBorder="1" applyAlignment="1">
      <alignment horizontal="center" vertical="center" wrapText="1"/>
    </xf>
    <xf numFmtId="171" fontId="11" fillId="5" borderId="36" xfId="12" applyNumberFormat="1" applyFont="1" applyFill="1" applyBorder="1" applyAlignment="1">
      <alignment horizontal="left" vertical="center" wrapText="1"/>
    </xf>
    <xf numFmtId="170" fontId="11" fillId="0" borderId="36" xfId="1" applyNumberFormat="1" applyFont="1" applyBorder="1" applyAlignment="1">
      <alignment horizontal="right" vertical="center"/>
    </xf>
    <xf numFmtId="14" fontId="11" fillId="5" borderId="36" xfId="1" applyNumberFormat="1" applyFont="1" applyFill="1" applyBorder="1" applyAlignment="1" applyProtection="1">
      <alignment horizontal="center" vertical="center" wrapText="1"/>
    </xf>
    <xf numFmtId="171" fontId="36" fillId="0" borderId="36" xfId="12" applyNumberFormat="1" applyFont="1" applyBorder="1" applyAlignment="1">
      <alignment horizontal="center" vertical="center"/>
    </xf>
    <xf numFmtId="171" fontId="36" fillId="5" borderId="36" xfId="12" applyNumberFormat="1" applyFont="1" applyFill="1" applyBorder="1" applyAlignment="1">
      <alignment horizontal="left" vertical="center" wrapText="1"/>
    </xf>
    <xf numFmtId="171" fontId="36" fillId="5" borderId="36" xfId="12" applyNumberFormat="1" applyFont="1" applyFill="1" applyBorder="1" applyAlignment="1">
      <alignment horizontal="center" vertical="center" wrapText="1"/>
    </xf>
    <xf numFmtId="170" fontId="36" fillId="5" borderId="36" xfId="1" applyNumberFormat="1" applyFont="1" applyFill="1" applyBorder="1" applyAlignment="1" applyProtection="1">
      <alignment horizontal="center" vertical="center" wrapText="1"/>
    </xf>
    <xf numFmtId="38" fontId="4" fillId="5" borderId="36" xfId="11" applyNumberFormat="1" applyFont="1" applyFill="1" applyBorder="1" applyAlignment="1">
      <alignment vertical="center"/>
    </xf>
    <xf numFmtId="14" fontId="4" fillId="5" borderId="36" xfId="1" applyNumberFormat="1" applyFont="1" applyFill="1" applyBorder="1" applyAlignment="1" applyProtection="1">
      <alignment horizontal="center" vertical="center" wrapText="1"/>
    </xf>
    <xf numFmtId="170" fontId="36" fillId="0" borderId="36" xfId="1" applyNumberFormat="1" applyFont="1" applyBorder="1" applyAlignment="1" applyProtection="1">
      <alignment horizontal="center" vertical="center" wrapText="1"/>
    </xf>
    <xf numFmtId="170" fontId="36" fillId="5" borderId="36" xfId="1" applyNumberFormat="1" applyFont="1" applyFill="1" applyBorder="1" applyAlignment="1">
      <alignment vertical="center" wrapText="1"/>
    </xf>
    <xf numFmtId="170" fontId="36" fillId="0" borderId="36" xfId="1" applyNumberFormat="1" applyFont="1" applyBorder="1" applyAlignment="1">
      <alignment vertical="center"/>
    </xf>
    <xf numFmtId="38" fontId="36" fillId="0" borderId="36" xfId="0" applyNumberFormat="1" applyFont="1" applyBorder="1" applyAlignment="1">
      <alignment vertical="center"/>
    </xf>
    <xf numFmtId="38" fontId="36" fillId="0" borderId="36" xfId="0" applyNumberFormat="1" applyFont="1" applyBorder="1" applyAlignment="1" applyProtection="1">
      <alignment vertical="center"/>
      <protection locked="0"/>
    </xf>
    <xf numFmtId="170" fontId="36" fillId="0" borderId="36" xfId="1" applyNumberFormat="1" applyFont="1" applyBorder="1" applyAlignment="1" applyProtection="1">
      <alignment vertical="center"/>
      <protection locked="0"/>
    </xf>
    <xf numFmtId="37" fontId="36" fillId="0" borderId="36" xfId="0" applyFont="1" applyBorder="1" applyAlignment="1" applyProtection="1">
      <alignment vertical="center"/>
      <protection locked="0"/>
    </xf>
    <xf numFmtId="3" fontId="22" fillId="0" borderId="36" xfId="1" applyNumberFormat="1" applyFont="1" applyBorder="1" applyAlignment="1">
      <alignment horizontal="right" vertical="center"/>
    </xf>
    <xf numFmtId="3" fontId="4" fillId="0" borderId="36" xfId="5" applyNumberFormat="1" applyFont="1" applyBorder="1" applyAlignment="1" applyProtection="1">
      <alignment horizontal="right" vertical="center"/>
      <protection locked="0"/>
    </xf>
    <xf numFmtId="3" fontId="11" fillId="0" borderId="36" xfId="1" applyNumberFormat="1" applyFont="1" applyFill="1" applyBorder="1" applyAlignment="1">
      <alignment horizontal="right" vertical="center" wrapText="1"/>
    </xf>
    <xf numFmtId="3" fontId="11" fillId="0" borderId="36" xfId="0" applyNumberFormat="1" applyFont="1" applyBorder="1" applyAlignment="1" applyProtection="1">
      <alignment horizontal="right" vertical="center"/>
      <protection locked="0"/>
    </xf>
    <xf numFmtId="3" fontId="11" fillId="0" borderId="36" xfId="1" applyNumberFormat="1" applyFont="1" applyBorder="1" applyAlignment="1" applyProtection="1">
      <alignment horizontal="right" vertical="center"/>
      <protection locked="0"/>
    </xf>
    <xf numFmtId="3" fontId="11" fillId="0" borderId="36" xfId="1" applyNumberFormat="1" applyFont="1" applyBorder="1" applyAlignment="1">
      <alignment horizontal="right" vertical="center"/>
    </xf>
    <xf numFmtId="3" fontId="22" fillId="0" borderId="36" xfId="11" applyNumberFormat="1" applyFont="1" applyBorder="1" applyAlignment="1">
      <alignment horizontal="right" vertical="center"/>
    </xf>
    <xf numFmtId="3" fontId="22" fillId="5" borderId="36" xfId="1" applyNumberFormat="1" applyFont="1" applyFill="1" applyBorder="1" applyAlignment="1" applyProtection="1">
      <alignment horizontal="right" vertical="center" wrapText="1"/>
    </xf>
    <xf numFmtId="3" fontId="4" fillId="0" borderId="36" xfId="11" applyNumberFormat="1" applyFont="1" applyBorder="1" applyAlignment="1">
      <alignment horizontal="right" vertical="center"/>
    </xf>
    <xf numFmtId="3" fontId="11" fillId="0" borderId="31" xfId="1" applyNumberFormat="1" applyFont="1" applyBorder="1" applyAlignment="1" applyProtection="1">
      <alignment horizontal="right" vertical="center" wrapText="1"/>
    </xf>
    <xf numFmtId="3" fontId="11" fillId="0" borderId="31" xfId="11" applyNumberFormat="1" applyFont="1" applyBorder="1" applyAlignment="1">
      <alignment horizontal="right" vertical="center"/>
    </xf>
    <xf numFmtId="3" fontId="11" fillId="0" borderId="29" xfId="11" applyNumberFormat="1" applyFont="1" applyBorder="1" applyAlignment="1">
      <alignment horizontal="right" vertical="center"/>
    </xf>
    <xf numFmtId="3" fontId="11" fillId="0" borderId="31" xfId="1" applyNumberFormat="1" applyFont="1" applyFill="1" applyBorder="1" applyAlignment="1" applyProtection="1">
      <alignment horizontal="right" vertical="center" wrapText="1"/>
    </xf>
    <xf numFmtId="3" fontId="11" fillId="5" borderId="31" xfId="1" applyNumberFormat="1" applyFont="1" applyFill="1" applyBorder="1" applyAlignment="1" applyProtection="1">
      <alignment horizontal="right" vertical="center" wrapText="1"/>
    </xf>
    <xf numFmtId="3" fontId="11" fillId="5" borderId="31" xfId="11" applyNumberFormat="1" applyFont="1" applyFill="1" applyBorder="1" applyAlignment="1">
      <alignment horizontal="right" vertical="center"/>
    </xf>
    <xf numFmtId="3" fontId="11" fillId="5" borderId="29" xfId="11" applyNumberFormat="1" applyFont="1" applyFill="1" applyBorder="1" applyAlignment="1">
      <alignment horizontal="right" vertical="center"/>
    </xf>
    <xf numFmtId="3" fontId="11" fillId="0" borderId="31" xfId="1" applyNumberFormat="1" applyFont="1" applyBorder="1" applyAlignment="1">
      <alignment horizontal="right" vertical="center" wrapText="1"/>
    </xf>
    <xf numFmtId="3" fontId="11" fillId="0" borderId="31" xfId="1" applyNumberFormat="1" applyFont="1" applyBorder="1" applyAlignment="1">
      <alignment horizontal="right" wrapText="1"/>
    </xf>
    <xf numFmtId="3" fontId="11" fillId="0" borderId="31" xfId="11" applyNumberFormat="1" applyFont="1" applyBorder="1" applyAlignment="1">
      <alignment horizontal="right"/>
    </xf>
    <xf numFmtId="3" fontId="11" fillId="0" borderId="29" xfId="11" applyNumberFormat="1" applyFont="1" applyBorder="1" applyAlignment="1">
      <alignment horizontal="right"/>
    </xf>
    <xf numFmtId="3" fontId="11" fillId="0" borderId="36" xfId="1" applyNumberFormat="1" applyFont="1" applyBorder="1" applyAlignment="1">
      <alignment horizontal="right" wrapText="1"/>
    </xf>
    <xf numFmtId="3" fontId="11" fillId="0" borderId="36" xfId="11" applyNumberFormat="1" applyFont="1" applyBorder="1" applyAlignment="1">
      <alignment horizontal="right"/>
    </xf>
    <xf numFmtId="3" fontId="11" fillId="0" borderId="36" xfId="1" applyNumberFormat="1" applyFont="1" applyBorder="1" applyAlignment="1">
      <alignment horizontal="right" vertical="center" wrapText="1"/>
    </xf>
    <xf numFmtId="3" fontId="11" fillId="0" borderId="36" xfId="11" applyNumberFormat="1" applyFont="1" applyBorder="1" applyAlignment="1">
      <alignment horizontal="right" vertical="center"/>
    </xf>
    <xf numFmtId="3" fontId="11" fillId="5" borderId="36" xfId="1" applyNumberFormat="1" applyFont="1" applyFill="1" applyBorder="1" applyAlignment="1">
      <alignment horizontal="right" vertical="center" wrapText="1"/>
    </xf>
    <xf numFmtId="3" fontId="11" fillId="5" borderId="36" xfId="11" applyNumberFormat="1" applyFont="1" applyFill="1" applyBorder="1" applyAlignment="1">
      <alignment horizontal="right" vertical="center"/>
    </xf>
    <xf numFmtId="3" fontId="11" fillId="0" borderId="36" xfId="1" applyNumberFormat="1" applyFont="1" applyBorder="1" applyAlignment="1" applyProtection="1">
      <alignment horizontal="right" wrapText="1"/>
    </xf>
    <xf numFmtId="3" fontId="11" fillId="0" borderId="36" xfId="1" applyNumberFormat="1" applyFont="1" applyBorder="1" applyAlignment="1" applyProtection="1">
      <alignment horizontal="right" vertical="center" wrapText="1"/>
    </xf>
    <xf numFmtId="3" fontId="11" fillId="5" borderId="36" xfId="1" applyNumberFormat="1" applyFont="1" applyFill="1" applyBorder="1" applyAlignment="1" applyProtection="1">
      <alignment horizontal="right" vertical="center" wrapText="1"/>
    </xf>
    <xf numFmtId="3" fontId="22" fillId="0" borderId="36" xfId="1" applyNumberFormat="1" applyFont="1" applyBorder="1" applyAlignment="1" applyProtection="1">
      <alignment horizontal="right" vertical="center"/>
      <protection locked="0"/>
    </xf>
    <xf numFmtId="3" fontId="11" fillId="5" borderId="31" xfId="0" applyNumberFormat="1" applyFont="1" applyFill="1" applyBorder="1" applyAlignment="1">
      <alignment horizontal="right" vertical="center"/>
    </xf>
    <xf numFmtId="3" fontId="11" fillId="0" borderId="31" xfId="0" applyNumberFormat="1" applyFont="1" applyBorder="1" applyAlignment="1">
      <alignment horizontal="right" vertical="center"/>
    </xf>
    <xf numFmtId="3" fontId="11" fillId="0" borderId="31" xfId="0" applyNumberFormat="1" applyFont="1" applyBorder="1" applyAlignment="1" applyProtection="1">
      <alignment horizontal="right" vertical="center"/>
      <protection locked="0"/>
    </xf>
    <xf numFmtId="3" fontId="11" fillId="0" borderId="31" xfId="1" applyNumberFormat="1" applyFont="1" applyBorder="1" applyAlignment="1" applyProtection="1">
      <alignment horizontal="right" vertical="center"/>
      <protection locked="0"/>
    </xf>
    <xf numFmtId="3" fontId="11" fillId="0" borderId="31" xfId="4" applyNumberFormat="1" applyFont="1" applyBorder="1" applyAlignment="1" applyProtection="1">
      <alignment horizontal="right" vertical="center"/>
      <protection locked="0"/>
    </xf>
    <xf numFmtId="3" fontId="11" fillId="0" borderId="31" xfId="1" applyNumberFormat="1" applyFont="1" applyBorder="1" applyAlignment="1">
      <alignment horizontal="right" vertical="center"/>
    </xf>
    <xf numFmtId="3" fontId="11" fillId="0" borderId="31" xfId="5" applyNumberFormat="1" applyFont="1" applyFill="1" applyBorder="1" applyAlignment="1" applyProtection="1">
      <alignment horizontal="right" vertical="center"/>
      <protection locked="0"/>
    </xf>
    <xf numFmtId="3" fontId="11" fillId="0" borderId="36" xfId="0" applyNumberFormat="1" applyFont="1" applyBorder="1" applyAlignment="1">
      <alignment horizontal="right"/>
    </xf>
    <xf numFmtId="3" fontId="11" fillId="0" borderId="36" xfId="0" applyNumberFormat="1" applyFont="1" applyBorder="1" applyAlignment="1" applyProtection="1">
      <alignment horizontal="right"/>
      <protection locked="0"/>
    </xf>
    <xf numFmtId="3" fontId="11" fillId="0" borderId="36" xfId="1" applyNumberFormat="1" applyFont="1" applyBorder="1" applyAlignment="1">
      <alignment horizontal="right"/>
    </xf>
    <xf numFmtId="169" fontId="22" fillId="0" borderId="36" xfId="1" applyNumberFormat="1" applyFont="1" applyFill="1" applyBorder="1" applyAlignment="1" applyProtection="1">
      <alignment horizontal="right" wrapText="1"/>
    </xf>
    <xf numFmtId="169" fontId="22" fillId="0" borderId="36" xfId="11" applyNumberFormat="1" applyFont="1" applyBorder="1" applyAlignment="1">
      <alignment horizontal="right"/>
    </xf>
    <xf numFmtId="169" fontId="22" fillId="0" borderId="36" xfId="1" applyNumberFormat="1" applyFont="1" applyBorder="1" applyAlignment="1" applyProtection="1">
      <alignment horizontal="right" wrapText="1"/>
    </xf>
    <xf numFmtId="169" fontId="22" fillId="0" borderId="36" xfId="0" applyNumberFormat="1" applyFont="1" applyBorder="1" applyAlignment="1">
      <alignment horizontal="right"/>
    </xf>
    <xf numFmtId="169" fontId="22" fillId="0" borderId="36" xfId="1" applyNumberFormat="1" applyFont="1" applyBorder="1" applyAlignment="1">
      <alignment horizontal="right"/>
    </xf>
    <xf numFmtId="169" fontId="22" fillId="0" borderId="36" xfId="0" applyNumberFormat="1" applyFont="1" applyBorder="1" applyAlignment="1" applyProtection="1">
      <alignment horizontal="right"/>
      <protection locked="0"/>
    </xf>
    <xf numFmtId="165" fontId="34" fillId="0" borderId="31" xfId="0" applyNumberFormat="1" applyFont="1" applyBorder="1" applyAlignment="1">
      <alignment horizontal="right"/>
    </xf>
    <xf numFmtId="38" fontId="12" fillId="5" borderId="29" xfId="0" applyNumberFormat="1" applyFont="1" applyFill="1" applyBorder="1" applyProtection="1">
      <protection locked="0"/>
    </xf>
    <xf numFmtId="38" fontId="12" fillId="0" borderId="31" xfId="0" applyNumberFormat="1" applyFont="1" applyBorder="1" applyAlignment="1">
      <alignment horizontal="right"/>
    </xf>
    <xf numFmtId="168" fontId="12" fillId="0" borderId="31" xfId="2" applyNumberFormat="1" applyFont="1" applyBorder="1" applyAlignment="1" applyProtection="1">
      <alignment horizontal="center"/>
      <protection locked="0"/>
    </xf>
    <xf numFmtId="38" fontId="12" fillId="0" borderId="29" xfId="0" applyNumberFormat="1" applyFont="1" applyBorder="1" applyProtection="1">
      <protection locked="0"/>
    </xf>
    <xf numFmtId="38" fontId="12" fillId="0" borderId="31" xfId="0" applyNumberFormat="1" applyFont="1" applyBorder="1" applyProtection="1">
      <protection locked="0"/>
    </xf>
    <xf numFmtId="38" fontId="12" fillId="0" borderId="31" xfId="0" applyNumberFormat="1" applyFont="1" applyBorder="1" applyAlignment="1" applyProtection="1">
      <alignment horizontal="right"/>
      <protection locked="0"/>
    </xf>
    <xf numFmtId="37" fontId="12" fillId="0" borderId="31" xfId="0" applyFont="1" applyBorder="1" applyAlignment="1" applyProtection="1">
      <alignment horizontal="right"/>
      <protection locked="0"/>
    </xf>
    <xf numFmtId="37" fontId="12" fillId="0" borderId="31" xfId="0" applyFont="1" applyBorder="1" applyAlignment="1">
      <alignment horizontal="right"/>
    </xf>
    <xf numFmtId="0" fontId="11" fillId="0" borderId="29" xfId="10" applyNumberFormat="1" applyFont="1" applyFill="1" applyBorder="1" applyAlignment="1" applyProtection="1">
      <alignment horizontal="center"/>
      <protection locked="0"/>
    </xf>
    <xf numFmtId="49" fontId="11" fillId="0" borderId="29" xfId="11" applyNumberFormat="1" applyFont="1" applyBorder="1" applyAlignment="1" applyProtection="1">
      <alignment horizontal="left" wrapText="1"/>
      <protection locked="0"/>
    </xf>
    <xf numFmtId="49" fontId="11" fillId="0" borderId="29" xfId="11" applyNumberFormat="1" applyFont="1" applyBorder="1" applyAlignment="1" applyProtection="1">
      <alignment horizontal="left"/>
      <protection locked="0"/>
    </xf>
    <xf numFmtId="49" fontId="11" fillId="0" borderId="29" xfId="11" applyNumberFormat="1" applyFont="1" applyBorder="1" applyAlignment="1" applyProtection="1">
      <alignment horizontal="center"/>
      <protection locked="0"/>
    </xf>
    <xf numFmtId="165" fontId="4" fillId="0" borderId="31" xfId="0" applyNumberFormat="1" applyFont="1" applyBorder="1"/>
    <xf numFmtId="14" fontId="4" fillId="0" borderId="29" xfId="2" applyNumberFormat="1" applyFont="1" applyBorder="1" applyAlignment="1" applyProtection="1">
      <alignment horizontal="center"/>
      <protection locked="0"/>
    </xf>
    <xf numFmtId="169" fontId="4" fillId="5" borderId="31" xfId="0" applyNumberFormat="1" applyFont="1" applyFill="1" applyBorder="1"/>
    <xf numFmtId="165" fontId="4" fillId="0" borderId="31" xfId="0" applyNumberFormat="1" applyFont="1" applyBorder="1" applyAlignment="1">
      <alignment horizontal="right"/>
    </xf>
    <xf numFmtId="169" fontId="4" fillId="0" borderId="31" xfId="4" applyNumberFormat="1" applyFont="1" applyBorder="1" applyAlignment="1" applyProtection="1">
      <alignment horizontal="right"/>
      <protection locked="0"/>
    </xf>
    <xf numFmtId="164" fontId="4" fillId="0" borderId="31" xfId="0" applyNumberFormat="1" applyFont="1" applyBorder="1" applyAlignment="1">
      <alignment horizontal="right"/>
    </xf>
    <xf numFmtId="0" fontId="22" fillId="0" borderId="31" xfId="10" applyNumberFormat="1" applyFont="1" applyFill="1" applyBorder="1" applyAlignment="1" applyProtection="1">
      <alignment horizontal="center" vertical="center"/>
      <protection locked="0"/>
    </xf>
    <xf numFmtId="49" fontId="22" fillId="0" borderId="29" xfId="11" applyNumberFormat="1" applyFont="1" applyBorder="1" applyAlignment="1" applyProtection="1">
      <alignment horizontal="left" vertical="center" wrapText="1"/>
      <protection locked="0"/>
    </xf>
    <xf numFmtId="49" fontId="22" fillId="0" borderId="31" xfId="11" applyNumberFormat="1" applyFont="1" applyBorder="1" applyAlignment="1" applyProtection="1">
      <alignment horizontal="left" vertical="center"/>
      <protection locked="0"/>
    </xf>
    <xf numFmtId="49" fontId="22" fillId="0" borderId="31" xfId="11" applyNumberFormat="1" applyFont="1" applyBorder="1" applyAlignment="1" applyProtection="1">
      <alignment horizontal="center" vertical="center"/>
      <protection locked="0"/>
    </xf>
    <xf numFmtId="14" fontId="22" fillId="0" borderId="31" xfId="3" applyNumberFormat="1" applyFont="1" applyBorder="1" applyAlignment="1" applyProtection="1">
      <alignment horizontal="center"/>
      <protection locked="0"/>
    </xf>
    <xf numFmtId="14" fontId="4" fillId="0" borderId="31" xfId="3" applyNumberFormat="1" applyFont="1" applyBorder="1" applyAlignment="1" applyProtection="1">
      <alignment horizontal="center"/>
      <protection locked="0"/>
    </xf>
    <xf numFmtId="0" fontId="11" fillId="0" borderId="31" xfId="1" applyNumberFormat="1" applyFont="1" applyFill="1" applyBorder="1" applyAlignment="1" applyProtection="1">
      <alignment horizontal="center"/>
      <protection locked="0"/>
    </xf>
    <xf numFmtId="49" fontId="11" fillId="0" borderId="31" xfId="0" applyNumberFormat="1" applyFont="1" applyBorder="1" applyAlignment="1" applyProtection="1">
      <alignment horizontal="left" wrapText="1"/>
      <protection locked="0"/>
    </xf>
    <xf numFmtId="49" fontId="11" fillId="0" borderId="31" xfId="11" applyNumberFormat="1" applyFont="1" applyBorder="1" applyAlignment="1" applyProtection="1">
      <alignment horizontal="center"/>
      <protection locked="0"/>
    </xf>
    <xf numFmtId="38" fontId="11" fillId="5" borderId="29" xfId="0" applyNumberFormat="1" applyFont="1" applyFill="1" applyBorder="1" applyProtection="1">
      <protection locked="0"/>
    </xf>
    <xf numFmtId="38" fontId="11" fillId="0" borderId="31" xfId="0" applyNumberFormat="1" applyFont="1" applyBorder="1" applyAlignment="1">
      <alignment horizontal="right"/>
    </xf>
    <xf numFmtId="168" fontId="11" fillId="0" borderId="31" xfId="2" applyNumberFormat="1" applyFont="1" applyBorder="1" applyAlignment="1" applyProtection="1">
      <alignment horizontal="center"/>
      <protection locked="0"/>
    </xf>
    <xf numFmtId="38" fontId="11" fillId="0" borderId="31" xfId="0" applyNumberFormat="1" applyFont="1" applyBorder="1" applyProtection="1">
      <protection locked="0"/>
    </xf>
    <xf numFmtId="38" fontId="11" fillId="0" borderId="31" xfId="0" applyNumberFormat="1" applyFont="1" applyBorder="1" applyAlignment="1" applyProtection="1">
      <alignment horizontal="right"/>
      <protection locked="0"/>
    </xf>
    <xf numFmtId="37" fontId="11" fillId="0" borderId="31" xfId="0" applyFont="1" applyBorder="1" applyAlignment="1" applyProtection="1">
      <alignment horizontal="right"/>
      <protection locked="0"/>
    </xf>
    <xf numFmtId="37" fontId="11" fillId="0" borderId="31" xfId="0" applyFont="1" applyBorder="1" applyAlignment="1">
      <alignment horizontal="right"/>
    </xf>
    <xf numFmtId="169" fontId="11" fillId="0" borderId="29" xfId="11" applyNumberFormat="1" applyFont="1" applyBorder="1" applyAlignment="1" applyProtection="1">
      <alignment horizontal="right"/>
      <protection locked="0"/>
    </xf>
    <xf numFmtId="169" fontId="4" fillId="0" borderId="31" xfId="0" applyNumberFormat="1" applyFont="1" applyBorder="1" applyProtection="1">
      <protection locked="0"/>
    </xf>
    <xf numFmtId="169" fontId="4" fillId="0" borderId="31" xfId="0" applyNumberFormat="1" applyFont="1" applyBorder="1" applyAlignment="1">
      <alignment horizontal="right"/>
    </xf>
    <xf numFmtId="169" fontId="4" fillId="0" borderId="31" xfId="0" applyNumberFormat="1" applyFont="1" applyBorder="1" applyAlignment="1" applyProtection="1">
      <alignment horizontal="right"/>
      <protection locked="0"/>
    </xf>
    <xf numFmtId="3" fontId="22" fillId="0" borderId="31" xfId="11" applyNumberFormat="1" applyFont="1" applyBorder="1" applyAlignment="1" applyProtection="1">
      <alignment horizontal="right" vertical="center"/>
      <protection locked="0"/>
    </xf>
    <xf numFmtId="3" fontId="22" fillId="5" borderId="29" xfId="0" applyNumberFormat="1" applyFont="1" applyFill="1" applyBorder="1" applyProtection="1">
      <protection locked="0"/>
    </xf>
    <xf numFmtId="3" fontId="22" fillId="0" borderId="31" xfId="0" applyNumberFormat="1" applyFont="1" applyBorder="1" applyAlignment="1">
      <alignment horizontal="right"/>
    </xf>
    <xf numFmtId="3" fontId="11" fillId="0" borderId="31" xfId="11" applyNumberFormat="1" applyFont="1" applyBorder="1" applyAlignment="1" applyProtection="1">
      <alignment horizontal="right"/>
      <protection locked="0"/>
    </xf>
    <xf numFmtId="3" fontId="11" fillId="5" borderId="29" xfId="0" applyNumberFormat="1" applyFont="1" applyFill="1" applyBorder="1" applyProtection="1">
      <protection locked="0"/>
    </xf>
    <xf numFmtId="3" fontId="11" fillId="0" borderId="31" xfId="0" applyNumberFormat="1" applyFont="1" applyBorder="1" applyAlignment="1">
      <alignment horizontal="right"/>
    </xf>
    <xf numFmtId="3" fontId="22" fillId="0" borderId="29" xfId="0" applyNumberFormat="1" applyFont="1" applyBorder="1" applyProtection="1">
      <protection locked="0"/>
    </xf>
    <xf numFmtId="3" fontId="22" fillId="0" borderId="31" xfId="1" applyNumberFormat="1" applyFont="1" applyBorder="1" applyAlignment="1">
      <alignment horizontal="right"/>
    </xf>
    <xf numFmtId="3" fontId="22" fillId="0" borderId="31" xfId="0" applyNumberFormat="1" applyFont="1" applyBorder="1" applyAlignment="1" applyProtection="1">
      <alignment horizontal="right"/>
      <protection locked="0"/>
    </xf>
    <xf numFmtId="3" fontId="22" fillId="0" borderId="31" xfId="5" applyNumberFormat="1" applyFont="1" applyBorder="1" applyAlignment="1" applyProtection="1">
      <alignment horizontal="right"/>
      <protection locked="0"/>
    </xf>
    <xf numFmtId="3" fontId="11" fillId="0" borderId="29" xfId="0" applyNumberFormat="1" applyFont="1" applyBorder="1" applyProtection="1">
      <protection locked="0"/>
    </xf>
    <xf numFmtId="3" fontId="11" fillId="0" borderId="31" xfId="1" applyNumberFormat="1" applyFont="1" applyBorder="1" applyAlignment="1">
      <alignment horizontal="right"/>
    </xf>
    <xf numFmtId="3" fontId="11" fillId="0" borderId="31" xfId="0" applyNumberFormat="1" applyFont="1" applyBorder="1" applyProtection="1">
      <protection locked="0"/>
    </xf>
    <xf numFmtId="3" fontId="11" fillId="0" borderId="31" xfId="0" applyNumberFormat="1" applyFont="1" applyBorder="1" applyAlignment="1" applyProtection="1">
      <alignment horizontal="right"/>
      <protection locked="0"/>
    </xf>
    <xf numFmtId="0" fontId="22" fillId="0" borderId="31" xfId="10" applyNumberFormat="1" applyFont="1" applyFill="1" applyBorder="1" applyAlignment="1" applyProtection="1">
      <alignment horizontal="center"/>
      <protection locked="0"/>
    </xf>
    <xf numFmtId="49" fontId="22" fillId="0" borderId="31" xfId="11" applyNumberFormat="1" applyFont="1" applyBorder="1" applyAlignment="1" applyProtection="1">
      <alignment horizontal="left"/>
      <protection locked="0"/>
    </xf>
    <xf numFmtId="49" fontId="22" fillId="0" borderId="31" xfId="11" applyNumberFormat="1" applyFont="1" applyBorder="1" applyAlignment="1" applyProtection="1">
      <alignment horizontal="center"/>
      <protection locked="0"/>
    </xf>
    <xf numFmtId="169" fontId="22" fillId="0" borderId="31" xfId="11" applyNumberFormat="1" applyFont="1" applyBorder="1" applyAlignment="1" applyProtection="1">
      <alignment horizontal="right"/>
      <protection locked="0"/>
    </xf>
    <xf numFmtId="38" fontId="4" fillId="0" borderId="31" xfId="0" applyNumberFormat="1" applyFont="1" applyBorder="1" applyAlignment="1">
      <alignment horizontal="right"/>
    </xf>
    <xf numFmtId="169" fontId="4" fillId="0" borderId="29" xfId="0" applyNumberFormat="1" applyFont="1" applyBorder="1" applyProtection="1">
      <protection locked="0"/>
    </xf>
    <xf numFmtId="169" fontId="22" fillId="0" borderId="31" xfId="0" applyNumberFormat="1" applyFont="1" applyBorder="1" applyAlignment="1">
      <alignment horizontal="right"/>
    </xf>
    <xf numFmtId="169" fontId="22" fillId="0" borderId="31" xfId="1" applyNumberFormat="1" applyFont="1" applyBorder="1" applyAlignment="1">
      <alignment horizontal="right"/>
    </xf>
    <xf numFmtId="169" fontId="22" fillId="0" borderId="31" xfId="0" applyNumberFormat="1" applyFont="1" applyBorder="1" applyAlignment="1" applyProtection="1">
      <alignment horizontal="right"/>
      <protection locked="0"/>
    </xf>
    <xf numFmtId="169" fontId="22" fillId="0" borderId="31" xfId="5" applyNumberFormat="1" applyFont="1" applyBorder="1" applyAlignment="1" applyProtection="1">
      <alignment horizontal="right"/>
      <protection locked="0"/>
    </xf>
    <xf numFmtId="171" fontId="22" fillId="0" borderId="31" xfId="11" applyNumberFormat="1" applyFont="1" applyBorder="1" applyAlignment="1" applyProtection="1">
      <alignment horizontal="center" vertical="center" wrapText="1"/>
      <protection locked="0"/>
    </xf>
    <xf numFmtId="49" fontId="22" fillId="0" borderId="31" xfId="11" applyNumberFormat="1" applyFont="1" applyBorder="1" applyAlignment="1" applyProtection="1">
      <alignment horizontal="left" vertical="center" wrapText="1"/>
      <protection locked="0"/>
    </xf>
    <xf numFmtId="14" fontId="22" fillId="0" borderId="29" xfId="2" applyNumberFormat="1" applyFont="1" applyBorder="1" applyAlignment="1" applyProtection="1">
      <alignment horizontal="center"/>
      <protection locked="0"/>
    </xf>
    <xf numFmtId="171" fontId="4" fillId="0" borderId="31" xfId="11" applyNumberFormat="1" applyFont="1" applyBorder="1" applyAlignment="1" applyProtection="1">
      <alignment horizontal="center" vertical="center" wrapText="1"/>
      <protection locked="0"/>
    </xf>
    <xf numFmtId="49" fontId="4" fillId="0" borderId="31" xfId="11" applyNumberFormat="1" applyFont="1" applyBorder="1" applyAlignment="1" applyProtection="1">
      <alignment horizontal="left" vertical="center" wrapText="1"/>
      <protection locked="0"/>
    </xf>
    <xf numFmtId="49" fontId="4" fillId="0" borderId="31" xfId="11" applyNumberFormat="1" applyFont="1" applyBorder="1" applyAlignment="1" applyProtection="1">
      <alignment horizontal="center" vertical="center"/>
      <protection locked="0"/>
    </xf>
    <xf numFmtId="38" fontId="4" fillId="5" borderId="29" xfId="0" applyNumberFormat="1" applyFont="1" applyFill="1" applyBorder="1" applyProtection="1">
      <protection locked="0"/>
    </xf>
    <xf numFmtId="38" fontId="4" fillId="0" borderId="29" xfId="0" applyNumberFormat="1" applyFont="1" applyBorder="1" applyProtection="1">
      <protection locked="0"/>
    </xf>
    <xf numFmtId="37" fontId="4" fillId="0" borderId="31" xfId="0" applyFont="1" applyBorder="1" applyAlignment="1" applyProtection="1">
      <alignment horizontal="right"/>
      <protection locked="0"/>
    </xf>
    <xf numFmtId="38" fontId="4" fillId="0" borderId="31" xfId="0" applyNumberFormat="1" applyFont="1" applyBorder="1" applyAlignment="1" applyProtection="1">
      <alignment horizontal="right"/>
      <protection locked="0"/>
    </xf>
    <xf numFmtId="170" fontId="4" fillId="0" borderId="31" xfId="5" applyNumberFormat="1" applyFont="1" applyBorder="1" applyAlignment="1" applyProtection="1">
      <alignment horizontal="right"/>
      <protection locked="0"/>
    </xf>
    <xf numFmtId="37" fontId="4" fillId="0" borderId="31" xfId="0" applyFont="1" applyBorder="1" applyAlignment="1">
      <alignment horizontal="right"/>
    </xf>
    <xf numFmtId="171" fontId="20" fillId="0" borderId="31" xfId="11" applyNumberFormat="1" applyFont="1" applyBorder="1" applyAlignment="1" applyProtection="1">
      <alignment horizontal="center" vertical="center" wrapText="1"/>
      <protection locked="0"/>
    </xf>
    <xf numFmtId="49" fontId="20" fillId="0" borderId="31" xfId="11" applyNumberFormat="1" applyFont="1" applyBorder="1" applyAlignment="1" applyProtection="1">
      <alignment horizontal="left" vertical="center" wrapText="1"/>
      <protection locked="0"/>
    </xf>
    <xf numFmtId="49" fontId="20" fillId="0" borderId="31" xfId="11" applyNumberFormat="1" applyFont="1" applyBorder="1" applyAlignment="1" applyProtection="1">
      <alignment horizontal="center" vertical="center"/>
      <protection locked="0"/>
    </xf>
    <xf numFmtId="14" fontId="20" fillId="0" borderId="31" xfId="2" applyNumberFormat="1" applyFont="1" applyBorder="1" applyAlignment="1" applyProtection="1">
      <alignment horizontal="center"/>
      <protection locked="0"/>
    </xf>
    <xf numFmtId="0" fontId="4" fillId="0" borderId="31" xfId="1" applyNumberFormat="1" applyFont="1" applyFill="1" applyBorder="1" applyAlignment="1" applyProtection="1">
      <alignment horizontal="center" wrapText="1"/>
      <protection locked="0"/>
    </xf>
    <xf numFmtId="49" fontId="4" fillId="0" borderId="31" xfId="0" applyNumberFormat="1" applyFont="1" applyBorder="1" applyAlignment="1" applyProtection="1">
      <alignment horizontal="left" wrapText="1"/>
      <protection locked="0"/>
    </xf>
    <xf numFmtId="49" fontId="4" fillId="0" borderId="31" xfId="0" applyNumberFormat="1" applyFont="1" applyBorder="1" applyAlignment="1" applyProtection="1">
      <alignment horizontal="center"/>
      <protection locked="0"/>
    </xf>
    <xf numFmtId="14" fontId="4" fillId="0" borderId="31" xfId="2" applyNumberFormat="1" applyFont="1" applyBorder="1" applyAlignment="1" applyProtection="1">
      <alignment horizontal="center"/>
      <protection locked="0"/>
    </xf>
    <xf numFmtId="38" fontId="4" fillId="0" borderId="31" xfId="0" applyNumberFormat="1" applyFont="1" applyBorder="1" applyProtection="1">
      <protection locked="0"/>
    </xf>
    <xf numFmtId="14" fontId="4" fillId="0" borderId="31" xfId="0" applyNumberFormat="1" applyFont="1" applyBorder="1" applyAlignment="1" applyProtection="1">
      <alignment horizontal="center"/>
      <protection locked="0"/>
    </xf>
    <xf numFmtId="38" fontId="4" fillId="0" borderId="29" xfId="3" applyNumberFormat="1" applyFont="1" applyBorder="1" applyProtection="1">
      <protection locked="0"/>
    </xf>
    <xf numFmtId="0" fontId="22" fillId="0" borderId="31" xfId="10" applyNumberFormat="1" applyFont="1" applyFill="1" applyBorder="1" applyAlignment="1" applyProtection="1">
      <alignment horizontal="center" vertical="center" wrapText="1"/>
      <protection locked="0"/>
    </xf>
    <xf numFmtId="0" fontId="20" fillId="0" borderId="31" xfId="1" applyNumberFormat="1" applyFont="1" applyFill="1" applyBorder="1" applyAlignment="1" applyProtection="1">
      <alignment horizontal="center" vertical="center"/>
      <protection locked="0"/>
    </xf>
    <xf numFmtId="49" fontId="20" fillId="0" borderId="31" xfId="0" applyNumberFormat="1" applyFont="1" applyBorder="1" applyAlignment="1" applyProtection="1">
      <alignment horizontal="left" vertical="center" wrapText="1"/>
      <protection locked="0"/>
    </xf>
    <xf numFmtId="49" fontId="20" fillId="0" borderId="31" xfId="0" applyNumberFormat="1" applyFont="1" applyBorder="1" applyAlignment="1" applyProtection="1">
      <alignment horizontal="left" vertical="center"/>
      <protection locked="0"/>
    </xf>
    <xf numFmtId="38" fontId="4" fillId="0" borderId="29" xfId="0" applyNumberFormat="1" applyFont="1" applyBorder="1" applyAlignment="1" applyProtection="1">
      <alignment horizontal="right"/>
      <protection locked="0"/>
    </xf>
    <xf numFmtId="169" fontId="22" fillId="5" borderId="29" xfId="0" applyNumberFormat="1" applyFont="1" applyFill="1" applyBorder="1" applyProtection="1">
      <protection locked="0"/>
    </xf>
    <xf numFmtId="41" fontId="22" fillId="0" borderId="31" xfId="1" applyNumberFormat="1" applyFont="1" applyBorder="1" applyAlignment="1" applyProtection="1">
      <alignment horizontal="right" vertical="center"/>
      <protection locked="0"/>
    </xf>
    <xf numFmtId="41" fontId="22" fillId="0" borderId="31" xfId="0" applyNumberFormat="1" applyFont="1" applyBorder="1" applyProtection="1">
      <protection locked="0"/>
    </xf>
    <xf numFmtId="41" fontId="22" fillId="0" borderId="31" xfId="0" applyNumberFormat="1" applyFont="1" applyBorder="1"/>
    <xf numFmtId="41" fontId="4" fillId="0" borderId="31" xfId="11" applyNumberFormat="1" applyFont="1" applyBorder="1" applyAlignment="1" applyProtection="1">
      <alignment horizontal="right" vertical="center"/>
      <protection locked="0"/>
    </xf>
    <xf numFmtId="41" fontId="4" fillId="5" borderId="29" xfId="0" applyNumberFormat="1" applyFont="1" applyFill="1" applyBorder="1" applyProtection="1">
      <protection locked="0"/>
    </xf>
    <xf numFmtId="41" fontId="4" fillId="0" borderId="31" xfId="0" applyNumberFormat="1" applyFont="1" applyBorder="1" applyAlignment="1">
      <alignment horizontal="right"/>
    </xf>
    <xf numFmtId="41" fontId="20" fillId="0" borderId="31" xfId="11" applyNumberFormat="1" applyFont="1" applyBorder="1" applyAlignment="1" applyProtection="1">
      <alignment horizontal="right" vertical="center"/>
      <protection locked="0"/>
    </xf>
    <xf numFmtId="41" fontId="20" fillId="5" borderId="29" xfId="0" applyNumberFormat="1" applyFont="1" applyFill="1" applyBorder="1" applyProtection="1">
      <protection locked="0"/>
    </xf>
    <xf numFmtId="41" fontId="20" fillId="0" borderId="31" xfId="0" applyNumberFormat="1" applyFont="1" applyBorder="1" applyAlignment="1">
      <alignment horizontal="right"/>
    </xf>
    <xf numFmtId="41" fontId="37" fillId="0" borderId="1" xfId="1" applyNumberFormat="1" applyFont="1" applyFill="1" applyBorder="1" applyAlignment="1" applyProtection="1">
      <alignment horizontal="right"/>
      <protection locked="0"/>
    </xf>
    <xf numFmtId="41" fontId="22" fillId="0" borderId="31" xfId="11" applyNumberFormat="1" applyFont="1" applyBorder="1" applyAlignment="1" applyProtection="1">
      <alignment horizontal="right" vertical="center"/>
      <protection locked="0"/>
    </xf>
    <xf numFmtId="41" fontId="22" fillId="5" borderId="31" xfId="0" applyNumberFormat="1" applyFont="1" applyFill="1" applyBorder="1"/>
    <xf numFmtId="41" fontId="22" fillId="0" borderId="31" xfId="0" applyNumberFormat="1" applyFont="1" applyBorder="1" applyAlignment="1">
      <alignment horizontal="right"/>
    </xf>
    <xf numFmtId="41" fontId="22" fillId="0" borderId="31" xfId="0" applyNumberFormat="1" applyFont="1" applyBorder="1" applyAlignment="1" applyProtection="1">
      <alignment horizontal="right"/>
      <protection locked="0"/>
    </xf>
    <xf numFmtId="41" fontId="22" fillId="0" borderId="31" xfId="4" applyNumberFormat="1" applyFont="1" applyBorder="1" applyAlignment="1" applyProtection="1">
      <alignment horizontal="right"/>
      <protection locked="0"/>
    </xf>
    <xf numFmtId="41" fontId="4" fillId="0" borderId="29" xfId="0" applyNumberFormat="1" applyFont="1" applyBorder="1" applyProtection="1">
      <protection locked="0"/>
    </xf>
    <xf numFmtId="41" fontId="4" fillId="0" borderId="31" xfId="1" applyNumberFormat="1" applyFont="1" applyBorder="1" applyAlignment="1">
      <alignment horizontal="right"/>
    </xf>
    <xf numFmtId="41" fontId="4" fillId="0" borderId="31" xfId="0" applyNumberFormat="1" applyFont="1" applyBorder="1" applyAlignment="1" applyProtection="1">
      <alignment horizontal="right"/>
      <protection locked="0"/>
    </xf>
    <xf numFmtId="41" fontId="4" fillId="0" borderId="31" xfId="5" applyNumberFormat="1" applyFont="1" applyBorder="1" applyAlignment="1" applyProtection="1">
      <alignment horizontal="right"/>
      <protection locked="0"/>
    </xf>
    <xf numFmtId="41" fontId="36" fillId="0" borderId="29" xfId="0" applyNumberFormat="1" applyFont="1" applyBorder="1" applyProtection="1">
      <protection locked="0"/>
    </xf>
    <xf numFmtId="41" fontId="22" fillId="0" borderId="31" xfId="1" applyNumberFormat="1" applyFont="1" applyBorder="1" applyAlignment="1">
      <alignment horizontal="right"/>
    </xf>
    <xf numFmtId="41" fontId="22" fillId="0" borderId="31" xfId="5" applyNumberFormat="1" applyFont="1" applyBorder="1" applyAlignment="1" applyProtection="1">
      <alignment horizontal="right"/>
      <protection locked="0"/>
    </xf>
    <xf numFmtId="41" fontId="4" fillId="0" borderId="31" xfId="0" applyNumberFormat="1" applyFont="1" applyBorder="1" applyProtection="1">
      <protection locked="0"/>
    </xf>
    <xf numFmtId="41" fontId="4" fillId="0" borderId="29" xfId="3" applyNumberFormat="1" applyFont="1" applyBorder="1" applyProtection="1">
      <protection locked="0"/>
    </xf>
    <xf numFmtId="41" fontId="4" fillId="0" borderId="29" xfId="0" applyNumberFormat="1" applyFont="1" applyBorder="1" applyAlignment="1" applyProtection="1">
      <alignment horizontal="right"/>
      <protection locked="0"/>
    </xf>
    <xf numFmtId="14" fontId="4" fillId="0" borderId="29" xfId="2" applyNumberFormat="1" applyFont="1" applyBorder="1" applyAlignment="1" applyProtection="1">
      <alignment horizontal="right"/>
      <protection locked="0"/>
    </xf>
    <xf numFmtId="169" fontId="4" fillId="5" borderId="31" xfId="0" applyNumberFormat="1" applyFont="1" applyFill="1" applyBorder="1" applyAlignment="1">
      <alignment horizontal="right"/>
    </xf>
    <xf numFmtId="49" fontId="4" fillId="0" borderId="29" xfId="11" applyNumberFormat="1" applyFont="1" applyBorder="1" applyAlignment="1" applyProtection="1">
      <alignment horizontal="left" wrapText="1"/>
      <protection locked="0"/>
    </xf>
    <xf numFmtId="49" fontId="4" fillId="0" borderId="31" xfId="11" applyNumberFormat="1" applyFont="1" applyBorder="1" applyAlignment="1" applyProtection="1">
      <alignment horizontal="left" wrapText="1"/>
      <protection locked="0"/>
    </xf>
    <xf numFmtId="14" fontId="4" fillId="0" borderId="31" xfId="3" applyNumberFormat="1" applyFont="1" applyBorder="1" applyAlignment="1" applyProtection="1">
      <alignment horizontal="right"/>
      <protection locked="0"/>
    </xf>
    <xf numFmtId="14" fontId="4" fillId="0" borderId="31" xfId="2" applyNumberFormat="1" applyFont="1" applyBorder="1" applyAlignment="1" applyProtection="1">
      <alignment horizontal="right"/>
      <protection locked="0"/>
    </xf>
    <xf numFmtId="168" fontId="11" fillId="0" borderId="31" xfId="2" applyNumberFormat="1" applyFont="1" applyBorder="1" applyAlignment="1" applyProtection="1">
      <alignment horizontal="right"/>
      <protection locked="0"/>
    </xf>
    <xf numFmtId="38" fontId="11" fillId="0" borderId="29" xfId="0" applyNumberFormat="1" applyFont="1" applyBorder="1" applyAlignment="1" applyProtection="1">
      <alignment horizontal="right"/>
      <protection locked="0"/>
    </xf>
    <xf numFmtId="49" fontId="20" fillId="0" borderId="31" xfId="11" applyNumberFormat="1" applyFont="1" applyBorder="1" applyAlignment="1" applyProtection="1">
      <alignment horizontal="left" wrapText="1"/>
      <protection locked="0"/>
    </xf>
    <xf numFmtId="14" fontId="20" fillId="0" borderId="31" xfId="0" applyNumberFormat="1" applyFont="1" applyBorder="1" applyAlignment="1" applyProtection="1">
      <alignment horizontal="right"/>
      <protection locked="0"/>
    </xf>
    <xf numFmtId="0" fontId="11" fillId="0" borderId="29" xfId="10" applyNumberFormat="1" applyFont="1" applyFill="1" applyBorder="1" applyAlignment="1" applyProtection="1">
      <alignment horizontal="center" wrapText="1"/>
      <protection locked="0"/>
    </xf>
    <xf numFmtId="0" fontId="4" fillId="0" borderId="31" xfId="10" applyNumberFormat="1" applyFont="1" applyFill="1" applyBorder="1" applyAlignment="1" applyProtection="1">
      <alignment horizontal="center" wrapText="1"/>
      <protection locked="0"/>
    </xf>
    <xf numFmtId="171" fontId="20" fillId="0" borderId="31" xfId="11" applyNumberFormat="1" applyFont="1" applyBorder="1" applyAlignment="1" applyProtection="1">
      <alignment horizontal="center" wrapText="1"/>
      <protection locked="0"/>
    </xf>
    <xf numFmtId="49" fontId="4" fillId="0" borderId="31" xfId="11" applyNumberFormat="1" applyFont="1" applyBorder="1" applyAlignment="1" applyProtection="1">
      <alignment horizontal="center"/>
      <protection locked="0"/>
    </xf>
    <xf numFmtId="49" fontId="20" fillId="0" borderId="31" xfId="11" applyNumberFormat="1" applyFont="1" applyBorder="1" applyAlignment="1" applyProtection="1">
      <alignment horizontal="center"/>
      <protection locked="0"/>
    </xf>
    <xf numFmtId="169" fontId="4" fillId="0" borderId="31" xfId="1" applyNumberFormat="1" applyFont="1" applyBorder="1" applyAlignment="1" applyProtection="1">
      <alignment horizontal="right"/>
      <protection locked="0"/>
    </xf>
    <xf numFmtId="3" fontId="4" fillId="0" borderId="31" xfId="11" applyNumberFormat="1" applyFont="1" applyBorder="1" applyAlignment="1" applyProtection="1">
      <alignment horizontal="right"/>
      <protection locked="0"/>
    </xf>
    <xf numFmtId="3" fontId="4" fillId="5" borderId="29" xfId="0" applyNumberFormat="1" applyFont="1" applyFill="1" applyBorder="1" applyAlignment="1" applyProtection="1">
      <alignment horizontal="right"/>
      <protection locked="0"/>
    </xf>
    <xf numFmtId="3" fontId="4" fillId="0" borderId="31" xfId="0" applyNumberFormat="1" applyFont="1" applyBorder="1" applyAlignment="1">
      <alignment horizontal="right"/>
    </xf>
    <xf numFmtId="3" fontId="11" fillId="0" borderId="29" xfId="11" applyNumberFormat="1" applyFont="1" applyBorder="1" applyAlignment="1" applyProtection="1">
      <alignment horizontal="right"/>
      <protection locked="0"/>
    </xf>
    <xf numFmtId="3" fontId="11" fillId="5" borderId="29" xfId="0" applyNumberFormat="1" applyFont="1" applyFill="1" applyBorder="1" applyAlignment="1" applyProtection="1">
      <alignment horizontal="right"/>
      <protection locked="0"/>
    </xf>
    <xf numFmtId="3" fontId="20" fillId="0" borderId="31" xfId="11" applyNumberFormat="1" applyFont="1" applyBorder="1" applyAlignment="1" applyProtection="1">
      <alignment horizontal="right"/>
      <protection locked="0"/>
    </xf>
    <xf numFmtId="3" fontId="20" fillId="5" borderId="29" xfId="0" applyNumberFormat="1" applyFont="1" applyFill="1" applyBorder="1" applyAlignment="1" applyProtection="1">
      <alignment horizontal="right"/>
      <protection locked="0"/>
    </xf>
    <xf numFmtId="3" fontId="20" fillId="0" borderId="31" xfId="0" applyNumberFormat="1" applyFont="1" applyBorder="1" applyAlignment="1">
      <alignment horizontal="right"/>
    </xf>
    <xf numFmtId="3" fontId="4" fillId="0" borderId="29" xfId="0" applyNumberFormat="1" applyFont="1" applyBorder="1" applyAlignment="1" applyProtection="1">
      <alignment horizontal="right"/>
      <protection locked="0"/>
    </xf>
    <xf numFmtId="3" fontId="4" fillId="0" borderId="31" xfId="1" applyNumberFormat="1" applyFont="1" applyBorder="1" applyAlignment="1">
      <alignment horizontal="right"/>
    </xf>
    <xf numFmtId="3" fontId="4" fillId="0" borderId="31" xfId="0" applyNumberFormat="1" applyFont="1" applyBorder="1" applyAlignment="1" applyProtection="1">
      <alignment horizontal="right"/>
      <protection locked="0"/>
    </xf>
    <xf numFmtId="3" fontId="4" fillId="0" borderId="31" xfId="5" applyNumberFormat="1" applyFont="1" applyBorder="1" applyAlignment="1" applyProtection="1">
      <alignment horizontal="right"/>
      <protection locked="0"/>
    </xf>
    <xf numFmtId="3" fontId="11" fillId="0" borderId="29" xfId="0" applyNumberFormat="1" applyFont="1" applyBorder="1" applyAlignment="1" applyProtection="1">
      <alignment horizontal="right"/>
      <protection locked="0"/>
    </xf>
    <xf numFmtId="3" fontId="20" fillId="0" borderId="29" xfId="3" applyNumberFormat="1" applyFont="1" applyBorder="1" applyAlignment="1" applyProtection="1">
      <alignment horizontal="right"/>
      <protection locked="0"/>
    </xf>
    <xf numFmtId="3" fontId="20" fillId="0" borderId="31" xfId="1" applyNumberFormat="1" applyFont="1" applyBorder="1" applyAlignment="1">
      <alignment horizontal="right"/>
    </xf>
    <xf numFmtId="3" fontId="20" fillId="0" borderId="31" xfId="0" applyNumberFormat="1" applyFont="1" applyBorder="1" applyAlignment="1" applyProtection="1">
      <alignment horizontal="right"/>
      <protection locked="0"/>
    </xf>
    <xf numFmtId="0" fontId="4" fillId="0" borderId="29" xfId="10" applyNumberFormat="1" applyFont="1" applyBorder="1" applyAlignment="1" applyProtection="1">
      <alignment horizontal="center"/>
      <protection locked="0"/>
    </xf>
    <xf numFmtId="49" fontId="4" fillId="0" borderId="29" xfId="11" applyNumberFormat="1" applyFont="1" applyBorder="1" applyAlignment="1" applyProtection="1">
      <alignment horizontal="center"/>
      <protection locked="0"/>
    </xf>
    <xf numFmtId="0" fontId="11" fillId="0" borderId="31" xfId="10" applyNumberFormat="1" applyFont="1" applyFill="1" applyBorder="1" applyAlignment="1" applyProtection="1">
      <alignment horizontal="center" vertical="center" wrapText="1"/>
      <protection locked="0"/>
    </xf>
    <xf numFmtId="49" fontId="11" fillId="0" borderId="31" xfId="11" applyNumberFormat="1" applyFont="1" applyBorder="1" applyAlignment="1" applyProtection="1">
      <alignment horizontal="center" vertical="center"/>
      <protection locked="0"/>
    </xf>
    <xf numFmtId="0" fontId="11" fillId="0" borderId="31" xfId="10" applyNumberFormat="1" applyFont="1" applyFill="1" applyBorder="1" applyAlignment="1" applyProtection="1">
      <alignment horizontal="center"/>
      <protection locked="0"/>
    </xf>
    <xf numFmtId="49" fontId="11" fillId="0" borderId="31" xfId="11" applyNumberFormat="1" applyFont="1" applyBorder="1" applyAlignment="1" applyProtection="1">
      <alignment horizontal="left"/>
      <protection locked="0"/>
    </xf>
    <xf numFmtId="171" fontId="22" fillId="0" borderId="31" xfId="11" applyNumberFormat="1" applyFont="1" applyBorder="1" applyAlignment="1" applyProtection="1">
      <alignment horizontal="center" vertical="center"/>
      <protection locked="0"/>
    </xf>
    <xf numFmtId="171" fontId="22" fillId="0" borderId="31" xfId="11" applyNumberFormat="1" applyFont="1" applyBorder="1" applyAlignment="1" applyProtection="1">
      <alignment horizontal="center"/>
      <protection locked="0"/>
    </xf>
    <xf numFmtId="171" fontId="11" fillId="0" borderId="31" xfId="11" applyNumberFormat="1" applyFont="1" applyBorder="1" applyAlignment="1" applyProtection="1">
      <alignment horizontal="center"/>
      <protection locked="0"/>
    </xf>
    <xf numFmtId="49" fontId="11" fillId="0" borderId="31" xfId="11" applyNumberFormat="1" applyFont="1" applyBorder="1" applyAlignment="1" applyProtection="1">
      <alignment wrapText="1"/>
      <protection locked="0"/>
    </xf>
    <xf numFmtId="14" fontId="11" fillId="0" borderId="31" xfId="0" applyNumberFormat="1" applyFont="1" applyBorder="1" applyAlignment="1" applyProtection="1">
      <alignment horizontal="center"/>
      <protection locked="0"/>
    </xf>
    <xf numFmtId="0" fontId="11" fillId="0" borderId="31" xfId="10" applyNumberFormat="1" applyFont="1" applyBorder="1" applyAlignment="1" applyProtection="1">
      <alignment horizontal="center"/>
      <protection locked="0"/>
    </xf>
    <xf numFmtId="14" fontId="11" fillId="0" borderId="31" xfId="2" applyNumberFormat="1" applyFont="1" applyBorder="1" applyAlignment="1" applyProtection="1">
      <alignment horizontal="center"/>
      <protection locked="0"/>
    </xf>
    <xf numFmtId="0" fontId="11" fillId="0" borderId="31" xfId="1" applyNumberFormat="1" applyFont="1" applyFill="1" applyBorder="1" applyAlignment="1" applyProtection="1">
      <alignment horizontal="center" vertical="center"/>
      <protection locked="0"/>
    </xf>
    <xf numFmtId="49" fontId="11" fillId="0" borderId="31" xfId="0" applyNumberFormat="1" applyFont="1" applyBorder="1" applyAlignment="1" applyProtection="1">
      <alignment wrapText="1"/>
      <protection locked="0"/>
    </xf>
    <xf numFmtId="49" fontId="11" fillId="0" borderId="31" xfId="0" applyNumberFormat="1" applyFont="1" applyBorder="1" applyAlignment="1" applyProtection="1">
      <alignment horizontal="center"/>
      <protection locked="0"/>
    </xf>
    <xf numFmtId="49" fontId="4" fillId="0" borderId="29" xfId="11" applyNumberFormat="1" applyFont="1" applyBorder="1" applyAlignment="1" applyProtection="1">
      <alignment wrapText="1"/>
      <protection locked="0"/>
    </xf>
    <xf numFmtId="49" fontId="4" fillId="0" borderId="29" xfId="11" applyNumberFormat="1" applyFont="1" applyBorder="1" applyAlignment="1" applyProtection="1">
      <protection locked="0"/>
    </xf>
    <xf numFmtId="49" fontId="11" fillId="0" borderId="29" xfId="11" applyNumberFormat="1" applyFont="1" applyBorder="1" applyAlignment="1" applyProtection="1">
      <alignment vertical="center" wrapText="1"/>
      <protection locked="0"/>
    </xf>
    <xf numFmtId="49" fontId="11" fillId="0" borderId="31" xfId="11" applyNumberFormat="1" applyFont="1" applyBorder="1" applyAlignment="1" applyProtection="1">
      <alignment vertical="center" wrapText="1"/>
      <protection locked="0"/>
    </xf>
    <xf numFmtId="49" fontId="11" fillId="0" borderId="29" xfId="11" applyNumberFormat="1" applyFont="1" applyBorder="1" applyAlignment="1" applyProtection="1">
      <alignment wrapText="1"/>
      <protection locked="0"/>
    </xf>
    <xf numFmtId="49" fontId="11" fillId="0" borderId="31" xfId="11" applyNumberFormat="1" applyFont="1" applyBorder="1" applyAlignment="1" applyProtection="1">
      <protection locked="0"/>
    </xf>
    <xf numFmtId="49" fontId="22" fillId="0" borderId="31" xfId="11" applyNumberFormat="1" applyFont="1" applyBorder="1" applyAlignment="1" applyProtection="1">
      <alignment vertical="center" wrapText="1"/>
      <protection locked="0"/>
    </xf>
    <xf numFmtId="49" fontId="22" fillId="0" borderId="31" xfId="11" applyNumberFormat="1" applyFont="1" applyBorder="1" applyAlignment="1" applyProtection="1">
      <protection locked="0"/>
    </xf>
    <xf numFmtId="49" fontId="22" fillId="0" borderId="31" xfId="11" applyNumberFormat="1" applyFont="1" applyBorder="1" applyAlignment="1" applyProtection="1">
      <alignment wrapText="1"/>
      <protection locked="0"/>
    </xf>
    <xf numFmtId="49" fontId="11" fillId="0" borderId="31" xfId="0" applyNumberFormat="1" applyFont="1" applyBorder="1" applyAlignment="1" applyProtection="1">
      <alignment vertical="center" wrapText="1"/>
      <protection locked="0"/>
    </xf>
    <xf numFmtId="169" fontId="4" fillId="0" borderId="29" xfId="11" applyNumberFormat="1" applyFont="1" applyBorder="1" applyAlignment="1" applyProtection="1">
      <alignment horizontal="right"/>
      <protection locked="0"/>
    </xf>
    <xf numFmtId="3" fontId="11" fillId="0" borderId="31" xfId="11" applyNumberFormat="1" applyFont="1" applyBorder="1" applyAlignment="1" applyProtection="1">
      <alignment horizontal="right" vertical="center"/>
      <protection locked="0"/>
    </xf>
    <xf numFmtId="3" fontId="4" fillId="5" borderId="29" xfId="0" applyNumberFormat="1" applyFont="1" applyFill="1" applyBorder="1" applyProtection="1">
      <protection locked="0"/>
    </xf>
    <xf numFmtId="3" fontId="22" fillId="0" borderId="31" xfId="11" applyNumberFormat="1" applyFont="1" applyBorder="1" applyAlignment="1" applyProtection="1">
      <alignment horizontal="right"/>
      <protection locked="0"/>
    </xf>
    <xf numFmtId="3" fontId="4" fillId="0" borderId="29" xfId="0" applyNumberFormat="1" applyFont="1" applyBorder="1" applyProtection="1">
      <protection locked="0"/>
    </xf>
    <xf numFmtId="3" fontId="4" fillId="0" borderId="31" xfId="0" applyNumberFormat="1" applyFont="1" applyBorder="1" applyProtection="1">
      <protection locked="0"/>
    </xf>
    <xf numFmtId="3" fontId="4" fillId="0" borderId="29" xfId="3" applyNumberFormat="1" applyFont="1" applyBorder="1" applyProtection="1">
      <protection locked="0"/>
    </xf>
    <xf numFmtId="3" fontId="22" fillId="0" borderId="31" xfId="0" applyNumberFormat="1" applyFont="1" applyBorder="1" applyProtection="1">
      <protection locked="0"/>
    </xf>
    <xf numFmtId="3" fontId="11" fillId="0" borderId="31" xfId="5" applyNumberFormat="1" applyFont="1" applyBorder="1" applyAlignment="1" applyProtection="1">
      <alignment horizontal="right"/>
      <protection locked="0"/>
    </xf>
    <xf numFmtId="170" fontId="12" fillId="0" borderId="31" xfId="5" applyNumberFormat="1" applyFont="1" applyBorder="1" applyAlignment="1" applyProtection="1">
      <alignment horizontal="right"/>
      <protection locked="0"/>
    </xf>
    <xf numFmtId="38" fontId="12" fillId="0" borderId="29" xfId="3" applyNumberFormat="1" applyFont="1" applyBorder="1" applyProtection="1">
      <protection locked="0"/>
    </xf>
    <xf numFmtId="38" fontId="12" fillId="0" borderId="29" xfId="0" applyNumberFormat="1" applyFont="1" applyBorder="1" applyAlignment="1" applyProtection="1">
      <alignment horizontal="right"/>
      <protection locked="0"/>
    </xf>
    <xf numFmtId="14" fontId="12" fillId="0" borderId="31" xfId="0" applyNumberFormat="1" applyFont="1" applyBorder="1" applyAlignment="1" applyProtection="1">
      <alignment horizontal="center"/>
      <protection locked="0"/>
    </xf>
    <xf numFmtId="38" fontId="11" fillId="0" borderId="29" xfId="3" applyNumberFormat="1" applyFont="1" applyBorder="1" applyProtection="1">
      <protection locked="0"/>
    </xf>
    <xf numFmtId="0" fontId="11" fillId="5" borderId="29" xfId="0" applyNumberFormat="1" applyFont="1" applyFill="1" applyBorder="1" applyAlignment="1">
      <alignment horizontal="center"/>
    </xf>
    <xf numFmtId="49" fontId="11" fillId="5" borderId="29" xfId="0" applyNumberFormat="1" applyFont="1" applyFill="1" applyBorder="1" applyAlignment="1">
      <alignment horizontal="left"/>
    </xf>
    <xf numFmtId="49" fontId="11" fillId="5" borderId="29" xfId="0" applyNumberFormat="1" applyFont="1" applyFill="1" applyBorder="1" applyAlignment="1">
      <alignment horizontal="center"/>
    </xf>
    <xf numFmtId="14" fontId="11" fillId="5" borderId="29" xfId="0" applyNumberFormat="1" applyFont="1" applyFill="1" applyBorder="1" applyAlignment="1" applyProtection="1">
      <alignment horizontal="center"/>
      <protection locked="0"/>
    </xf>
    <xf numFmtId="169" fontId="11" fillId="5" borderId="31" xfId="0" applyNumberFormat="1" applyFont="1" applyFill="1" applyBorder="1" applyAlignment="1">
      <alignment horizontal="right"/>
    </xf>
    <xf numFmtId="169" fontId="11" fillId="0" borderId="31" xfId="1" applyNumberFormat="1" applyFont="1" applyBorder="1" applyAlignment="1">
      <alignment horizontal="right"/>
    </xf>
    <xf numFmtId="169" fontId="11" fillId="5" borderId="31" xfId="0" applyNumberFormat="1" applyFont="1" applyFill="1" applyBorder="1" applyProtection="1">
      <protection locked="0"/>
    </xf>
    <xf numFmtId="169" fontId="11" fillId="5" borderId="31" xfId="0" applyNumberFormat="1" applyFont="1" applyFill="1" applyBorder="1" applyAlignment="1" applyProtection="1">
      <alignment horizontal="right"/>
      <protection locked="0"/>
    </xf>
    <xf numFmtId="0" fontId="11" fillId="5" borderId="31" xfId="0" applyNumberFormat="1" applyFont="1" applyFill="1" applyBorder="1" applyAlignment="1">
      <alignment horizontal="center"/>
    </xf>
    <xf numFmtId="49" fontId="11" fillId="5" borderId="31" xfId="0" applyNumberFormat="1" applyFont="1" applyFill="1" applyBorder="1" applyAlignment="1">
      <alignment horizontal="left"/>
    </xf>
    <xf numFmtId="49" fontId="11" fillId="5" borderId="31" xfId="0" applyNumberFormat="1" applyFont="1" applyFill="1" applyBorder="1" applyAlignment="1">
      <alignment horizontal="center"/>
    </xf>
    <xf numFmtId="14" fontId="11" fillId="5" borderId="31" xfId="0" applyNumberFormat="1" applyFont="1" applyFill="1" applyBorder="1" applyAlignment="1" applyProtection="1">
      <alignment horizontal="center"/>
      <protection locked="0"/>
    </xf>
    <xf numFmtId="0" fontId="11" fillId="0" borderId="31" xfId="0" applyNumberFormat="1" applyFont="1" applyBorder="1" applyAlignment="1">
      <alignment horizontal="center"/>
    </xf>
    <xf numFmtId="49" fontId="11" fillId="0" borderId="31" xfId="0" applyNumberFormat="1" applyFont="1" applyBorder="1" applyAlignment="1">
      <alignment horizontal="left"/>
    </xf>
    <xf numFmtId="49" fontId="11" fillId="0" borderId="31" xfId="0" applyNumberFormat="1" applyFont="1" applyBorder="1" applyAlignment="1">
      <alignment horizontal="center"/>
    </xf>
    <xf numFmtId="37" fontId="11" fillId="0" borderId="29" xfId="0" applyFont="1" applyBorder="1"/>
    <xf numFmtId="37" fontId="11" fillId="0" borderId="31" xfId="0" applyFont="1" applyBorder="1"/>
    <xf numFmtId="14" fontId="11" fillId="0" borderId="31" xfId="0" applyNumberFormat="1" applyFont="1" applyBorder="1" applyAlignment="1">
      <alignment horizontal="center"/>
    </xf>
    <xf numFmtId="0" fontId="11" fillId="0" borderId="31" xfId="0" applyNumberFormat="1" applyFont="1" applyFill="1" applyBorder="1" applyAlignment="1">
      <alignment horizontal="center"/>
    </xf>
    <xf numFmtId="49" fontId="11" fillId="0" borderId="31" xfId="0" applyNumberFormat="1" applyFont="1" applyFill="1" applyBorder="1" applyAlignment="1">
      <alignment horizontal="left"/>
    </xf>
    <xf numFmtId="49" fontId="11" fillId="0" borderId="31" xfId="0" applyNumberFormat="1" applyFont="1" applyFill="1" applyBorder="1" applyAlignment="1">
      <alignment horizontal="center"/>
    </xf>
    <xf numFmtId="14" fontId="11" fillId="0" borderId="13" xfId="0" applyNumberFormat="1" applyFont="1" applyFill="1" applyBorder="1" applyAlignment="1">
      <alignment horizontal="center"/>
    </xf>
    <xf numFmtId="0" fontId="11" fillId="0" borderId="13" xfId="0" applyNumberFormat="1" applyFont="1" applyBorder="1" applyAlignment="1">
      <alignment horizontal="center"/>
    </xf>
    <xf numFmtId="49" fontId="11" fillId="0" borderId="45" xfId="0" applyNumberFormat="1" applyFont="1" applyBorder="1" applyAlignment="1">
      <alignment horizontal="left"/>
    </xf>
    <xf numFmtId="49" fontId="11" fillId="0" borderId="13" xfId="0" applyNumberFormat="1" applyFont="1" applyBorder="1" applyAlignment="1">
      <alignment horizontal="left"/>
    </xf>
    <xf numFmtId="49" fontId="11" fillId="0" borderId="11" xfId="0" applyNumberFormat="1" applyFont="1" applyBorder="1" applyAlignment="1">
      <alignment horizontal="center"/>
    </xf>
    <xf numFmtId="168" fontId="11" fillId="0" borderId="36" xfId="2" applyNumberFormat="1" applyFont="1" applyBorder="1" applyAlignment="1" applyProtection="1">
      <alignment horizontal="center"/>
      <protection locked="0"/>
    </xf>
    <xf numFmtId="0" fontId="11" fillId="5" borderId="13" xfId="0" applyNumberFormat="1" applyFont="1" applyFill="1" applyBorder="1" applyAlignment="1">
      <alignment horizontal="center"/>
    </xf>
    <xf numFmtId="49" fontId="11" fillId="5" borderId="13" xfId="0" applyNumberFormat="1" applyFont="1" applyFill="1" applyBorder="1" applyAlignment="1">
      <alignment horizontal="left"/>
    </xf>
    <xf numFmtId="49" fontId="11" fillId="5" borderId="13" xfId="0" applyNumberFormat="1" applyFont="1" applyFill="1" applyBorder="1" applyAlignment="1">
      <alignment horizontal="center"/>
    </xf>
    <xf numFmtId="168" fontId="11" fillId="5" borderId="13" xfId="3" applyNumberFormat="1" applyFont="1" applyFill="1" applyBorder="1" applyAlignment="1" applyProtection="1">
      <alignment horizontal="center"/>
      <protection locked="0"/>
    </xf>
    <xf numFmtId="37" fontId="39" fillId="0" borderId="36" xfId="0" applyFont="1" applyBorder="1"/>
    <xf numFmtId="37" fontId="39" fillId="0" borderId="36" xfId="0" applyFont="1" applyBorder="1" applyAlignment="1">
      <alignment horizontal="center"/>
    </xf>
    <xf numFmtId="49" fontId="11" fillId="0" borderId="29" xfId="0" applyNumberFormat="1" applyFont="1" applyBorder="1" applyAlignment="1">
      <alignment horizontal="left"/>
    </xf>
    <xf numFmtId="49" fontId="11" fillId="0" borderId="31" xfId="0" applyNumberFormat="1" applyFont="1" applyBorder="1" applyAlignment="1">
      <alignment horizontal="left" wrapText="1"/>
    </xf>
    <xf numFmtId="14" fontId="11" fillId="0" borderId="29" xfId="0" applyNumberFormat="1" applyFont="1" applyBorder="1" applyAlignment="1">
      <alignment horizontal="center"/>
    </xf>
    <xf numFmtId="49" fontId="11" fillId="0" borderId="31" xfId="0" applyNumberFormat="1" applyFont="1" applyBorder="1" applyAlignment="1">
      <alignment horizontal="left" wrapText="1" shrinkToFit="1"/>
    </xf>
    <xf numFmtId="171" fontId="11" fillId="0" borderId="31" xfId="0" applyNumberFormat="1" applyFont="1" applyBorder="1" applyAlignment="1">
      <alignment horizontal="center"/>
    </xf>
    <xf numFmtId="164" fontId="11" fillId="0" borderId="29" xfId="0" applyNumberFormat="1" applyFont="1" applyBorder="1"/>
    <xf numFmtId="164" fontId="11" fillId="0" borderId="31" xfId="0" applyNumberFormat="1" applyFont="1" applyBorder="1"/>
    <xf numFmtId="165" fontId="11" fillId="0" borderId="29" xfId="0" applyNumberFormat="1" applyFont="1" applyBorder="1" applyProtection="1">
      <protection locked="0"/>
    </xf>
    <xf numFmtId="170" fontId="11" fillId="0" borderId="31" xfId="0" applyNumberFormat="1" applyFont="1" applyBorder="1"/>
    <xf numFmtId="170" fontId="11" fillId="0" borderId="31" xfId="0" applyNumberFormat="1" applyFont="1" applyBorder="1" applyAlignment="1">
      <alignment horizontal="right"/>
    </xf>
    <xf numFmtId="170" fontId="11" fillId="0" borderId="31" xfId="0" applyNumberFormat="1" applyFont="1" applyBorder="1" applyAlignment="1" applyProtection="1">
      <alignment horizontal="right"/>
      <protection locked="0"/>
    </xf>
    <xf numFmtId="170" fontId="11" fillId="0" borderId="31" xfId="0" applyNumberFormat="1" applyFont="1" applyBorder="1" applyProtection="1">
      <protection locked="0"/>
    </xf>
    <xf numFmtId="170" fontId="11" fillId="0" borderId="31" xfId="1" applyNumberFormat="1" applyFont="1" applyFill="1" applyBorder="1" applyAlignment="1" applyProtection="1">
      <alignment horizontal="right"/>
      <protection locked="0"/>
    </xf>
    <xf numFmtId="170" fontId="11" fillId="0" borderId="31" xfId="4" applyNumberFormat="1" applyFont="1" applyFill="1" applyBorder="1" applyAlignment="1" applyProtection="1">
      <alignment horizontal="right"/>
      <protection locked="0"/>
    </xf>
    <xf numFmtId="169" fontId="11" fillId="5" borderId="29" xfId="0" applyNumberFormat="1" applyFont="1" applyFill="1" applyBorder="1"/>
    <xf numFmtId="169" fontId="11" fillId="5" borderId="29" xfId="0" applyNumberFormat="1" applyFont="1" applyFill="1" applyBorder="1" applyProtection="1">
      <protection locked="0"/>
    </xf>
    <xf numFmtId="169" fontId="11" fillId="5" borderId="29" xfId="0" applyNumberFormat="1" applyFont="1" applyFill="1" applyBorder="1" applyAlignment="1">
      <alignment horizontal="right"/>
    </xf>
    <xf numFmtId="169" fontId="11" fillId="0" borderId="29" xfId="0" applyNumberFormat="1" applyFont="1" applyBorder="1" applyProtection="1">
      <protection locked="0"/>
    </xf>
    <xf numFmtId="3" fontId="11" fillId="5" borderId="29" xfId="0" applyNumberFormat="1" applyFont="1" applyFill="1" applyBorder="1"/>
    <xf numFmtId="3" fontId="11" fillId="5" borderId="29" xfId="0" applyNumberFormat="1" applyFont="1" applyFill="1" applyBorder="1" applyAlignment="1">
      <alignment horizontal="right"/>
    </xf>
    <xf numFmtId="3" fontId="11" fillId="0" borderId="29" xfId="0" applyNumberFormat="1" applyFont="1" applyBorder="1"/>
    <xf numFmtId="3" fontId="11" fillId="0" borderId="29" xfId="0" applyNumberFormat="1" applyFont="1" applyBorder="1" applyAlignment="1">
      <alignment horizontal="right"/>
    </xf>
    <xf numFmtId="3" fontId="11" fillId="0" borderId="31" xfId="0" applyNumberFormat="1" applyFont="1" applyBorder="1"/>
    <xf numFmtId="3" fontId="11" fillId="0" borderId="14" xfId="0" applyNumberFormat="1" applyFont="1" applyFill="1" applyBorder="1"/>
    <xf numFmtId="3" fontId="11" fillId="0" borderId="13" xfId="0" applyNumberFormat="1" applyFont="1" applyFill="1" applyBorder="1"/>
    <xf numFmtId="3" fontId="11" fillId="5" borderId="36" xfId="0" applyNumberFormat="1" applyFont="1" applyFill="1" applyBorder="1" applyProtection="1">
      <protection locked="0"/>
    </xf>
    <xf numFmtId="3" fontId="11" fillId="5" borderId="14" xfId="0" applyNumberFormat="1" applyFont="1" applyFill="1" applyBorder="1"/>
    <xf numFmtId="3" fontId="11" fillId="5" borderId="14" xfId="0" applyNumberFormat="1" applyFont="1" applyFill="1" applyBorder="1" applyProtection="1">
      <protection locked="0"/>
    </xf>
    <xf numFmtId="3" fontId="11" fillId="5" borderId="13" xfId="0" applyNumberFormat="1" applyFont="1" applyFill="1" applyBorder="1" applyAlignment="1">
      <alignment horizontal="right"/>
    </xf>
    <xf numFmtId="3" fontId="39" fillId="0" borderId="36" xfId="0" applyNumberFormat="1" applyFont="1" applyBorder="1"/>
    <xf numFmtId="3" fontId="11" fillId="5" borderId="31" xfId="0" applyNumberFormat="1" applyFont="1" applyFill="1" applyBorder="1" applyAlignment="1">
      <alignment horizontal="right"/>
    </xf>
    <xf numFmtId="3" fontId="11" fillId="5" borderId="31" xfId="1" applyNumberFormat="1" applyFont="1" applyFill="1" applyBorder="1" applyAlignment="1">
      <alignment horizontal="right"/>
    </xf>
    <xf numFmtId="3" fontId="11" fillId="5" borderId="31" xfId="0" applyNumberFormat="1" applyFont="1" applyFill="1" applyBorder="1" applyProtection="1">
      <protection locked="0"/>
    </xf>
    <xf numFmtId="3" fontId="11" fillId="5" borderId="31" xfId="0" applyNumberFormat="1" applyFont="1" applyFill="1" applyBorder="1" applyAlignment="1" applyProtection="1">
      <alignment horizontal="right"/>
      <protection locked="0"/>
    </xf>
    <xf numFmtId="3" fontId="11" fillId="0" borderId="29" xfId="3" applyNumberFormat="1" applyFont="1" applyBorder="1" applyProtection="1">
      <protection locked="0"/>
    </xf>
    <xf numFmtId="3" fontId="11" fillId="0" borderId="46" xfId="0" applyNumberFormat="1" applyFont="1" applyFill="1" applyBorder="1" applyProtection="1">
      <protection locked="0"/>
    </xf>
    <xf numFmtId="3" fontId="11" fillId="0" borderId="31" xfId="0" applyNumberFormat="1" applyFont="1" applyFill="1" applyBorder="1" applyAlignment="1">
      <alignment horizontal="right"/>
    </xf>
    <xf numFmtId="3" fontId="11" fillId="0" borderId="31" xfId="1" applyNumberFormat="1" applyFont="1" applyFill="1" applyBorder="1" applyAlignment="1">
      <alignment horizontal="right"/>
    </xf>
    <xf numFmtId="3" fontId="11" fillId="0" borderId="31" xfId="0" applyNumberFormat="1" applyFont="1" applyFill="1" applyBorder="1" applyAlignment="1" applyProtection="1">
      <alignment horizontal="right"/>
      <protection locked="0"/>
    </xf>
    <xf numFmtId="3" fontId="11" fillId="0" borderId="31" xfId="5" applyNumberFormat="1" applyFont="1" applyFill="1" applyBorder="1" applyAlignment="1" applyProtection="1">
      <alignment horizontal="right"/>
      <protection locked="0"/>
    </xf>
    <xf numFmtId="3" fontId="11" fillId="0" borderId="46" xfId="0" applyNumberFormat="1" applyFont="1" applyBorder="1" applyProtection="1">
      <protection locked="0"/>
    </xf>
    <xf numFmtId="3" fontId="11" fillId="0" borderId="19" xfId="0" applyNumberFormat="1" applyFont="1" applyBorder="1" applyAlignment="1">
      <alignment horizontal="right"/>
    </xf>
    <xf numFmtId="3" fontId="11" fillId="0" borderId="13" xfId="0" applyNumberFormat="1" applyFont="1" applyBorder="1" applyProtection="1">
      <protection locked="0"/>
    </xf>
    <xf numFmtId="3" fontId="11" fillId="0" borderId="13" xfId="0" applyNumberFormat="1" applyFont="1" applyBorder="1" applyAlignment="1">
      <alignment horizontal="right"/>
    </xf>
    <xf numFmtId="3" fontId="11" fillId="0" borderId="13" xfId="0" applyNumberFormat="1" applyFont="1" applyBorder="1" applyAlignment="1" applyProtection="1">
      <alignment horizontal="right"/>
      <protection locked="0"/>
    </xf>
    <xf numFmtId="3" fontId="11" fillId="5" borderId="13" xfId="1" applyNumberFormat="1" applyFont="1" applyFill="1" applyBorder="1" applyAlignment="1">
      <alignment horizontal="right"/>
    </xf>
    <xf numFmtId="3" fontId="11" fillId="5" borderId="13" xfId="0" applyNumberFormat="1" applyFont="1" applyFill="1" applyBorder="1" applyProtection="1">
      <protection locked="0"/>
    </xf>
    <xf numFmtId="3" fontId="11" fillId="5" borderId="13" xfId="0" applyNumberFormat="1" applyFont="1" applyFill="1" applyBorder="1" applyAlignment="1" applyProtection="1">
      <alignment horizontal="right"/>
      <protection locked="0"/>
    </xf>
    <xf numFmtId="3" fontId="11" fillId="0" borderId="31" xfId="1" applyNumberFormat="1" applyFont="1" applyFill="1" applyBorder="1" applyAlignment="1" applyProtection="1">
      <alignment horizontal="right"/>
      <protection locked="0"/>
    </xf>
    <xf numFmtId="3" fontId="11" fillId="0" borderId="31" xfId="4" applyNumberFormat="1" applyFont="1" applyFill="1" applyBorder="1" applyAlignment="1" applyProtection="1">
      <alignment horizontal="right"/>
      <protection locked="0"/>
    </xf>
    <xf numFmtId="37" fontId="11" fillId="0" borderId="0" xfId="13" applyFont="1" applyAlignment="1">
      <alignment vertical="center"/>
    </xf>
    <xf numFmtId="37" fontId="11" fillId="0" borderId="0" xfId="13" applyFont="1" applyAlignment="1">
      <alignment horizontal="left" vertical="center"/>
    </xf>
    <xf numFmtId="37" fontId="40" fillId="0" borderId="0" xfId="13" applyFont="1" applyAlignment="1">
      <alignment vertical="center"/>
    </xf>
    <xf numFmtId="37" fontId="10" fillId="0" borderId="0" xfId="13" applyFont="1" applyAlignment="1">
      <alignment vertical="center"/>
    </xf>
    <xf numFmtId="37" fontId="39" fillId="0" borderId="0" xfId="13" applyFont="1" applyAlignment="1">
      <alignment vertical="center"/>
    </xf>
    <xf numFmtId="37" fontId="10" fillId="0" borderId="0" xfId="13" applyFont="1" applyAlignment="1" applyProtection="1">
      <alignment horizontal="left" vertical="center"/>
      <protection locked="0"/>
    </xf>
    <xf numFmtId="37" fontId="11" fillId="0" borderId="0" xfId="13" applyFont="1" applyAlignment="1" applyProtection="1">
      <alignment vertical="center"/>
      <protection locked="0"/>
    </xf>
    <xf numFmtId="0" fontId="10" fillId="0" borderId="0" xfId="12" applyFont="1" applyAlignment="1">
      <alignment vertical="center"/>
    </xf>
    <xf numFmtId="37" fontId="3" fillId="0" borderId="0" xfId="13" applyFont="1" applyAlignment="1">
      <alignment vertical="center"/>
    </xf>
    <xf numFmtId="37" fontId="11" fillId="2" borderId="2" xfId="13" applyFont="1" applyFill="1" applyBorder="1" applyAlignment="1">
      <alignment horizontal="centerContinuous" vertical="center"/>
    </xf>
    <xf numFmtId="37" fontId="11" fillId="2" borderId="3" xfId="13" applyFont="1" applyFill="1" applyBorder="1" applyAlignment="1">
      <alignment horizontal="centerContinuous" vertical="center"/>
    </xf>
    <xf numFmtId="37" fontId="11" fillId="2" borderId="3" xfId="13" applyFont="1" applyFill="1" applyBorder="1" applyAlignment="1">
      <alignment horizontal="left" vertical="center"/>
    </xf>
    <xf numFmtId="37" fontId="11" fillId="2" borderId="4" xfId="13" applyFont="1" applyFill="1" applyBorder="1" applyAlignment="1">
      <alignment horizontal="centerContinuous" vertical="center"/>
    </xf>
    <xf numFmtId="37" fontId="11" fillId="0" borderId="5" xfId="13" applyFont="1" applyBorder="1" applyAlignment="1">
      <alignment vertical="center"/>
    </xf>
    <xf numFmtId="37" fontId="11" fillId="0" borderId="6" xfId="13" applyFont="1" applyBorder="1" applyAlignment="1">
      <alignment vertical="center"/>
    </xf>
    <xf numFmtId="37" fontId="11" fillId="0" borderId="5" xfId="13" quotePrefix="1" applyFont="1" applyBorder="1" applyAlignment="1">
      <alignment horizontal="center" vertical="center"/>
    </xf>
    <xf numFmtId="37" fontId="11" fillId="0" borderId="7" xfId="13" quotePrefix="1" applyFont="1" applyBorder="1" applyAlignment="1">
      <alignment horizontal="center" vertical="center"/>
    </xf>
    <xf numFmtId="37" fontId="11" fillId="0" borderId="0" xfId="13" quotePrefix="1" applyFont="1" applyAlignment="1">
      <alignment horizontal="left" vertical="center"/>
    </xf>
    <xf numFmtId="37" fontId="11" fillId="0" borderId="0" xfId="13" quotePrefix="1" applyFont="1" applyAlignment="1">
      <alignment horizontal="center" vertical="center"/>
    </xf>
    <xf numFmtId="37" fontId="11" fillId="0" borderId="8" xfId="13" quotePrefix="1" applyFont="1" applyBorder="1" applyAlignment="1">
      <alignment horizontal="center" vertical="center"/>
    </xf>
    <xf numFmtId="37" fontId="11" fillId="0" borderId="9" xfId="13" quotePrefix="1" applyFont="1" applyBorder="1" applyAlignment="1">
      <alignment horizontal="center" vertical="center"/>
    </xf>
    <xf numFmtId="37" fontId="11" fillId="0" borderId="10" xfId="13" quotePrefix="1" applyFont="1" applyBorder="1" applyAlignment="1">
      <alignment horizontal="center" vertical="center"/>
    </xf>
    <xf numFmtId="37" fontId="11" fillId="3" borderId="11" xfId="13" applyFont="1" applyFill="1" applyBorder="1" applyAlignment="1">
      <alignment horizontal="center" vertical="center"/>
    </xf>
    <xf numFmtId="37" fontId="11" fillId="4" borderId="12" xfId="13" applyFont="1" applyFill="1" applyBorder="1" applyAlignment="1">
      <alignment horizontal="center" vertical="center"/>
    </xf>
    <xf numFmtId="37" fontId="11" fillId="4" borderId="0" xfId="13" applyFont="1" applyFill="1" applyAlignment="1">
      <alignment vertical="center"/>
    </xf>
    <xf numFmtId="37" fontId="11" fillId="4" borderId="13" xfId="13" applyFont="1" applyFill="1" applyBorder="1" applyAlignment="1">
      <alignment horizontal="left" vertical="center"/>
    </xf>
    <xf numFmtId="37" fontId="11" fillId="4" borderId="13" xfId="13" applyFont="1" applyFill="1" applyBorder="1" applyAlignment="1">
      <alignment horizontal="center" vertical="center"/>
    </xf>
    <xf numFmtId="37" fontId="11" fillId="4" borderId="14" xfId="13" applyFont="1" applyFill="1" applyBorder="1" applyAlignment="1">
      <alignment horizontal="center" vertical="center"/>
    </xf>
    <xf numFmtId="37" fontId="11" fillId="4" borderId="15" xfId="13" applyFont="1" applyFill="1" applyBorder="1" applyAlignment="1">
      <alignment horizontal="center" vertical="center"/>
    </xf>
    <xf numFmtId="37" fontId="11" fillId="3" borderId="15" xfId="13" applyFont="1" applyFill="1" applyBorder="1" applyAlignment="1">
      <alignment horizontal="center" vertical="center"/>
    </xf>
    <xf numFmtId="37" fontId="11" fillId="4" borderId="17" xfId="13" applyFont="1" applyFill="1" applyBorder="1" applyAlignment="1">
      <alignment horizontal="center" vertical="center"/>
    </xf>
    <xf numFmtId="37" fontId="11" fillId="4" borderId="18" xfId="13" applyFont="1" applyFill="1" applyBorder="1" applyAlignment="1">
      <alignment horizontal="center" vertical="center"/>
    </xf>
    <xf numFmtId="37" fontId="11" fillId="3" borderId="19" xfId="13" applyFont="1" applyFill="1" applyBorder="1" applyAlignment="1">
      <alignment horizontal="center" vertical="center"/>
    </xf>
    <xf numFmtId="37" fontId="39" fillId="0" borderId="0" xfId="13" applyFont="1" applyAlignment="1">
      <alignment horizontal="center" vertical="center"/>
    </xf>
    <xf numFmtId="37" fontId="11" fillId="3" borderId="20" xfId="13" applyFont="1" applyFill="1" applyBorder="1" applyAlignment="1">
      <alignment horizontal="center" vertical="center"/>
    </xf>
    <xf numFmtId="37" fontId="11" fillId="4" borderId="21" xfId="13" applyFont="1" applyFill="1" applyBorder="1" applyAlignment="1">
      <alignment horizontal="center" vertical="center"/>
    </xf>
    <xf numFmtId="37" fontId="11" fillId="4" borderId="14" xfId="13" applyFont="1" applyFill="1" applyBorder="1" applyAlignment="1">
      <alignment horizontal="left" vertical="center"/>
    </xf>
    <xf numFmtId="37" fontId="11" fillId="3" borderId="0" xfId="13" applyFont="1" applyFill="1" applyAlignment="1">
      <alignment horizontal="center" vertical="center"/>
    </xf>
    <xf numFmtId="37" fontId="11" fillId="3" borderId="13" xfId="13" applyFont="1" applyFill="1" applyBorder="1" applyAlignment="1">
      <alignment horizontal="center" vertical="center"/>
    </xf>
    <xf numFmtId="37" fontId="11" fillId="4" borderId="6" xfId="13" applyFont="1" applyFill="1" applyBorder="1" applyAlignment="1">
      <alignment horizontal="center" vertical="center"/>
    </xf>
    <xf numFmtId="37" fontId="11" fillId="3" borderId="22" xfId="13" applyFont="1" applyFill="1" applyBorder="1" applyAlignment="1">
      <alignment horizontal="center" vertical="center"/>
    </xf>
    <xf numFmtId="37" fontId="11" fillId="3" borderId="23" xfId="13" applyFont="1" applyFill="1" applyBorder="1" applyAlignment="1">
      <alignment horizontal="center" vertical="center"/>
    </xf>
    <xf numFmtId="37" fontId="11" fillId="4" borderId="24" xfId="13" applyFont="1" applyFill="1" applyBorder="1" applyAlignment="1">
      <alignment horizontal="center" vertical="center"/>
    </xf>
    <xf numFmtId="37" fontId="11" fillId="4" borderId="25" xfId="13" applyFont="1" applyFill="1" applyBorder="1" applyAlignment="1">
      <alignment horizontal="center" vertical="center"/>
    </xf>
    <xf numFmtId="37" fontId="11" fillId="4" borderId="25" xfId="13" applyFont="1" applyFill="1" applyBorder="1" applyAlignment="1">
      <alignment horizontal="left" vertical="center"/>
    </xf>
    <xf numFmtId="37" fontId="11" fillId="4" borderId="26" xfId="13" applyFont="1" applyFill="1" applyBorder="1" applyAlignment="1">
      <alignment horizontal="center" vertical="center"/>
    </xf>
    <xf numFmtId="37" fontId="41" fillId="4" borderId="27" xfId="13" applyFont="1" applyFill="1" applyBorder="1" applyAlignment="1">
      <alignment horizontal="center" vertical="center"/>
    </xf>
    <xf numFmtId="37" fontId="11" fillId="3" borderId="28" xfId="13" applyFont="1" applyFill="1" applyBorder="1" applyAlignment="1">
      <alignment horizontal="center" vertical="center"/>
    </xf>
    <xf numFmtId="37" fontId="11" fillId="3" borderId="29" xfId="13" applyFont="1" applyFill="1" applyBorder="1" applyAlignment="1">
      <alignment horizontal="center" vertical="center"/>
    </xf>
    <xf numFmtId="39" fontId="11" fillId="3" borderId="23" xfId="13" applyNumberFormat="1" applyFont="1" applyFill="1" applyBorder="1" applyAlignment="1">
      <alignment horizontal="center" vertical="center"/>
    </xf>
    <xf numFmtId="37" fontId="11" fillId="4" borderId="24" xfId="13" quotePrefix="1" applyFont="1" applyFill="1" applyBorder="1" applyAlignment="1">
      <alignment horizontal="center" vertical="center"/>
    </xf>
    <xf numFmtId="37" fontId="11" fillId="4" borderId="30" xfId="13" quotePrefix="1" applyFont="1" applyFill="1" applyBorder="1" applyAlignment="1">
      <alignment horizontal="center" vertical="center"/>
    </xf>
    <xf numFmtId="37" fontId="12" fillId="5" borderId="29" xfId="13" applyFont="1" applyFill="1" applyBorder="1" applyAlignment="1">
      <alignment horizontal="center" vertical="center"/>
    </xf>
    <xf numFmtId="37" fontId="39" fillId="5" borderId="0" xfId="13" applyFont="1" applyFill="1" applyAlignment="1">
      <alignment vertical="center"/>
    </xf>
    <xf numFmtId="37" fontId="11" fillId="6" borderId="31" xfId="13" applyFont="1" applyFill="1" applyBorder="1" applyAlignment="1">
      <alignment vertical="center"/>
    </xf>
    <xf numFmtId="37" fontId="39" fillId="0" borderId="0" xfId="13" applyFont="1" applyAlignment="1">
      <alignment horizontal="left" vertical="center"/>
    </xf>
    <xf numFmtId="37" fontId="39" fillId="0" borderId="0" xfId="13" applyFont="1" applyAlignment="1">
      <alignment horizontal="center" vertical="center"/>
    </xf>
    <xf numFmtId="37" fontId="11" fillId="0" borderId="31" xfId="13" applyFont="1" applyBorder="1" applyAlignment="1">
      <alignment horizontal="center"/>
    </xf>
    <xf numFmtId="37" fontId="11" fillId="0" borderId="45" xfId="13" applyFont="1" applyBorder="1" applyAlignment="1">
      <alignment horizontal="center" vertical="center"/>
    </xf>
    <xf numFmtId="37" fontId="11" fillId="0" borderId="29" xfId="13" applyFont="1" applyBorder="1" applyAlignment="1">
      <alignment horizontal="center" vertical="center"/>
    </xf>
    <xf numFmtId="37" fontId="11" fillId="5" borderId="29" xfId="13" applyFont="1" applyFill="1" applyBorder="1" applyAlignment="1">
      <alignment horizontal="center" vertical="center"/>
    </xf>
    <xf numFmtId="37" fontId="11" fillId="0" borderId="29" xfId="13" applyFont="1" applyBorder="1" applyAlignment="1">
      <alignment horizontal="center"/>
    </xf>
    <xf numFmtId="0" fontId="11" fillId="0" borderId="29" xfId="14" applyNumberFormat="1" applyFont="1" applyFill="1" applyBorder="1" applyAlignment="1" applyProtection="1">
      <alignment horizontal="center" vertical="center"/>
      <protection locked="0"/>
    </xf>
    <xf numFmtId="49" fontId="11" fillId="5" borderId="29" xfId="13" applyNumberFormat="1" applyFont="1" applyFill="1" applyBorder="1" applyAlignment="1" applyProtection="1">
      <alignment horizontal="left" vertical="center" wrapText="1"/>
      <protection locked="0"/>
    </xf>
    <xf numFmtId="49" fontId="11" fillId="5" borderId="29" xfId="13" applyNumberFormat="1" applyFont="1" applyFill="1" applyBorder="1" applyAlignment="1" applyProtection="1">
      <alignment horizontal="center" vertical="center"/>
      <protection locked="0"/>
    </xf>
    <xf numFmtId="38" fontId="11" fillId="5" borderId="29" xfId="13" applyNumberFormat="1" applyFont="1" applyFill="1" applyBorder="1" applyAlignment="1" applyProtection="1">
      <alignment vertical="center"/>
      <protection locked="0"/>
    </xf>
    <xf numFmtId="14" fontId="11" fillId="5" borderId="29" xfId="13" applyNumberFormat="1" applyFont="1" applyFill="1" applyBorder="1" applyAlignment="1" applyProtection="1">
      <alignment horizontal="center" vertical="center"/>
      <protection locked="0"/>
    </xf>
    <xf numFmtId="170" fontId="11" fillId="5" borderId="40" xfId="14" applyNumberFormat="1" applyFont="1" applyFill="1" applyBorder="1" applyAlignment="1" applyProtection="1">
      <alignment horizontal="center" vertical="center" wrapText="1"/>
    </xf>
    <xf numFmtId="169" fontId="11" fillId="5" borderId="31" xfId="13" applyNumberFormat="1" applyFont="1" applyFill="1" applyBorder="1" applyAlignment="1">
      <alignment vertical="center"/>
    </xf>
    <xf numFmtId="0" fontId="11" fillId="5" borderId="29" xfId="14" applyNumberFormat="1" applyFont="1" applyFill="1" applyBorder="1" applyAlignment="1" applyProtection="1">
      <alignment horizontal="center" vertical="center"/>
      <protection locked="0"/>
    </xf>
    <xf numFmtId="38" fontId="11" fillId="5" borderId="31" xfId="13" applyNumberFormat="1" applyFont="1" applyFill="1" applyBorder="1" applyAlignment="1">
      <alignment horizontal="right" vertical="center"/>
    </xf>
    <xf numFmtId="170" fontId="11" fillId="5" borderId="31" xfId="14" applyNumberFormat="1" applyFont="1" applyFill="1" applyBorder="1" applyAlignment="1">
      <alignment horizontal="right" vertical="center"/>
    </xf>
    <xf numFmtId="38" fontId="11" fillId="5" borderId="31" xfId="13" applyNumberFormat="1" applyFont="1" applyFill="1" applyBorder="1" applyAlignment="1" applyProtection="1">
      <alignment vertical="center"/>
      <protection locked="0"/>
    </xf>
    <xf numFmtId="38" fontId="11" fillId="5" borderId="31" xfId="13" applyNumberFormat="1" applyFont="1" applyFill="1" applyBorder="1" applyAlignment="1" applyProtection="1">
      <alignment horizontal="right" vertical="center"/>
      <protection locked="0"/>
    </xf>
    <xf numFmtId="37" fontId="11" fillId="5" borderId="31" xfId="13" applyFont="1" applyFill="1" applyBorder="1" applyAlignment="1">
      <alignment horizontal="right" vertical="center"/>
    </xf>
    <xf numFmtId="49" fontId="11" fillId="0" borderId="29" xfId="13" applyNumberFormat="1" applyFont="1" applyBorder="1" applyAlignment="1" applyProtection="1">
      <alignment horizontal="left" vertical="center" wrapText="1"/>
      <protection locked="0"/>
    </xf>
    <xf numFmtId="49" fontId="11" fillId="0" borderId="29" xfId="13" applyNumberFormat="1" applyFont="1" applyBorder="1" applyAlignment="1" applyProtection="1">
      <alignment horizontal="center" vertical="center"/>
      <protection locked="0"/>
    </xf>
    <xf numFmtId="14" fontId="11" fillId="0" borderId="29" xfId="13" applyNumberFormat="1" applyFont="1" applyBorder="1" applyAlignment="1" applyProtection="1">
      <alignment horizontal="center" vertical="center"/>
      <protection locked="0"/>
    </xf>
    <xf numFmtId="38" fontId="11" fillId="0" borderId="31" xfId="13" applyNumberFormat="1" applyFont="1" applyBorder="1" applyAlignment="1">
      <alignment horizontal="right" vertical="center"/>
    </xf>
    <xf numFmtId="170" fontId="11" fillId="0" borderId="31" xfId="14" applyNumberFormat="1" applyFont="1" applyFill="1" applyBorder="1" applyAlignment="1">
      <alignment horizontal="right" vertical="center"/>
    </xf>
    <xf numFmtId="38" fontId="11" fillId="0" borderId="31" xfId="13" applyNumberFormat="1" applyFont="1" applyBorder="1" applyAlignment="1" applyProtection="1">
      <alignment vertical="center"/>
      <protection locked="0"/>
    </xf>
    <xf numFmtId="38" fontId="11" fillId="0" borderId="31" xfId="13" applyNumberFormat="1" applyFont="1" applyBorder="1" applyAlignment="1" applyProtection="1">
      <alignment horizontal="right" vertical="center"/>
      <protection locked="0"/>
    </xf>
    <xf numFmtId="38" fontId="11" fillId="0" borderId="29" xfId="13" applyNumberFormat="1" applyFont="1" applyBorder="1" applyAlignment="1" applyProtection="1">
      <alignment horizontal="right" vertical="center"/>
      <protection locked="0"/>
    </xf>
    <xf numFmtId="37" fontId="11" fillId="0" borderId="31" xfId="13" applyFont="1" applyBorder="1" applyAlignment="1">
      <alignment horizontal="right" vertical="center"/>
    </xf>
    <xf numFmtId="0" fontId="11" fillId="0" borderId="31" xfId="14" applyNumberFormat="1" applyFont="1" applyFill="1" applyBorder="1" applyAlignment="1" applyProtection="1">
      <alignment horizontal="center" vertical="center"/>
      <protection locked="0"/>
    </xf>
    <xf numFmtId="49" fontId="11" fillId="0" borderId="40" xfId="13" applyNumberFormat="1" applyFont="1" applyBorder="1" applyAlignment="1" applyProtection="1">
      <alignment horizontal="left" vertical="center" wrapText="1"/>
      <protection locked="0"/>
    </xf>
    <xf numFmtId="14" fontId="11" fillId="0" borderId="31" xfId="13" applyNumberFormat="1" applyFont="1" applyBorder="1" applyAlignment="1" applyProtection="1">
      <alignment horizontal="center" vertical="center"/>
      <protection locked="0"/>
    </xf>
    <xf numFmtId="49" fontId="11" fillId="0" borderId="29" xfId="13" applyNumberFormat="1" applyFont="1" applyBorder="1" applyAlignment="1" applyProtection="1">
      <alignment horizontal="left" vertical="center"/>
      <protection locked="0"/>
    </xf>
    <xf numFmtId="37" fontId="11" fillId="0" borderId="31" xfId="13" applyFont="1" applyBorder="1" applyAlignment="1" applyProtection="1">
      <alignment horizontal="right" vertical="center"/>
      <protection locked="0"/>
    </xf>
    <xf numFmtId="49" fontId="11" fillId="5" borderId="29" xfId="13" applyNumberFormat="1" applyFont="1" applyFill="1" applyBorder="1" applyAlignment="1" applyProtection="1">
      <alignment horizontal="left" vertical="center"/>
      <protection locked="0"/>
    </xf>
    <xf numFmtId="37" fontId="11" fillId="5" borderId="31" xfId="13" applyFont="1" applyFill="1" applyBorder="1" applyAlignment="1" applyProtection="1">
      <alignment horizontal="right" vertical="center"/>
      <protection locked="0"/>
    </xf>
    <xf numFmtId="37" fontId="11" fillId="5" borderId="29" xfId="13" applyFont="1" applyFill="1" applyBorder="1" applyAlignment="1" applyProtection="1">
      <alignment horizontal="right" vertical="center"/>
      <protection locked="0"/>
    </xf>
    <xf numFmtId="0" fontId="11" fillId="0" borderId="29" xfId="14" applyNumberFormat="1" applyFont="1" applyBorder="1" applyAlignment="1" applyProtection="1">
      <alignment horizontal="center" vertical="center"/>
      <protection locked="0"/>
    </xf>
    <xf numFmtId="38" fontId="11" fillId="0" borderId="29" xfId="12" applyNumberFormat="1" applyFont="1" applyBorder="1" applyAlignment="1">
      <alignment vertical="center"/>
    </xf>
    <xf numFmtId="14" fontId="11" fillId="0" borderId="29" xfId="14" applyNumberFormat="1" applyFont="1" applyBorder="1" applyAlignment="1">
      <alignment horizontal="center" vertical="center" wrapText="1"/>
    </xf>
    <xf numFmtId="49" fontId="11" fillId="0" borderId="31" xfId="13" applyNumberFormat="1" applyFont="1" applyBorder="1" applyAlignment="1" applyProtection="1">
      <alignment horizontal="left" vertical="center" wrapText="1"/>
      <protection locked="0"/>
    </xf>
    <xf numFmtId="49" fontId="11" fillId="0" borderId="31" xfId="13" applyNumberFormat="1" applyFont="1" applyBorder="1" applyAlignment="1" applyProtection="1">
      <alignment horizontal="center" vertical="center"/>
      <protection locked="0"/>
    </xf>
    <xf numFmtId="0" fontId="11" fillId="0" borderId="31" xfId="14" applyNumberFormat="1" applyFont="1" applyBorder="1" applyAlignment="1" applyProtection="1">
      <alignment horizontal="center" vertical="center"/>
      <protection locked="0"/>
    </xf>
    <xf numFmtId="170" fontId="11" fillId="0" borderId="31" xfId="14" applyNumberFormat="1" applyFont="1" applyBorder="1" applyAlignment="1">
      <alignment horizontal="right" vertical="center"/>
    </xf>
    <xf numFmtId="0" fontId="11" fillId="0" borderId="31" xfId="14" applyNumberFormat="1" applyFont="1" applyBorder="1" applyAlignment="1" applyProtection="1">
      <alignment horizontal="center"/>
      <protection locked="0"/>
    </xf>
    <xf numFmtId="49" fontId="11" fillId="0" borderId="29" xfId="13" applyNumberFormat="1" applyFont="1" applyBorder="1" applyAlignment="1" applyProtection="1">
      <alignment horizontal="left" wrapText="1"/>
      <protection locked="0"/>
    </xf>
    <xf numFmtId="49" fontId="11" fillId="0" borderId="35" xfId="13" applyNumberFormat="1" applyFont="1" applyBorder="1" applyAlignment="1" applyProtection="1">
      <alignment horizontal="center"/>
      <protection locked="0"/>
    </xf>
    <xf numFmtId="14" fontId="11" fillId="0" borderId="31" xfId="13" applyNumberFormat="1" applyFont="1" applyBorder="1" applyProtection="1">
      <protection locked="0"/>
    </xf>
    <xf numFmtId="49" fontId="11" fillId="0" borderId="44" xfId="13" applyNumberFormat="1" applyFont="1" applyBorder="1" applyAlignment="1" applyProtection="1">
      <alignment horizontal="left" vertical="center" wrapText="1"/>
      <protection locked="0"/>
    </xf>
    <xf numFmtId="49" fontId="11" fillId="0" borderId="35" xfId="13" applyNumberFormat="1" applyFont="1" applyBorder="1" applyAlignment="1" applyProtection="1">
      <alignment horizontal="center" vertical="center"/>
      <protection locked="0"/>
    </xf>
    <xf numFmtId="0" fontId="11" fillId="5" borderId="31" xfId="14" applyNumberFormat="1" applyFont="1" applyFill="1" applyBorder="1" applyAlignment="1" applyProtection="1">
      <alignment horizontal="center" vertical="center"/>
      <protection locked="0"/>
    </xf>
    <xf numFmtId="49" fontId="11" fillId="5" borderId="40" xfId="13" applyNumberFormat="1" applyFont="1" applyFill="1" applyBorder="1" applyAlignment="1" applyProtection="1">
      <alignment horizontal="left" vertical="center" wrapText="1"/>
      <protection locked="0"/>
    </xf>
    <xf numFmtId="49" fontId="11" fillId="5" borderId="35" xfId="13" applyNumberFormat="1" applyFont="1" applyFill="1" applyBorder="1" applyAlignment="1" applyProtection="1">
      <alignment horizontal="center" vertical="center"/>
      <protection locked="0"/>
    </xf>
    <xf numFmtId="14" fontId="11" fillId="5" borderId="31" xfId="13" applyNumberFormat="1" applyFont="1" applyFill="1" applyBorder="1" applyAlignment="1" applyProtection="1">
      <alignment horizontal="center" vertical="center"/>
      <protection locked="0"/>
    </xf>
    <xf numFmtId="38" fontId="11" fillId="5" borderId="29" xfId="12" applyNumberFormat="1" applyFont="1" applyFill="1" applyBorder="1" applyAlignment="1">
      <alignment vertical="center"/>
    </xf>
    <xf numFmtId="14" fontId="11" fillId="5" borderId="29" xfId="14" applyNumberFormat="1" applyFont="1" applyFill="1" applyBorder="1" applyAlignment="1">
      <alignment horizontal="center" vertical="center" wrapText="1"/>
    </xf>
    <xf numFmtId="170" fontId="11" fillId="5" borderId="29" xfId="14" applyNumberFormat="1" applyFont="1" applyFill="1" applyBorder="1" applyAlignment="1" applyProtection="1">
      <alignment horizontal="center" vertical="center" wrapText="1"/>
    </xf>
    <xf numFmtId="170" fontId="11" fillId="5" borderId="29" xfId="14" applyNumberFormat="1" applyFont="1" applyFill="1" applyBorder="1" applyAlignment="1" applyProtection="1">
      <alignment horizontal="right" vertical="center"/>
      <protection locked="0"/>
    </xf>
    <xf numFmtId="38" fontId="11" fillId="5" borderId="31" xfId="12" applyNumberFormat="1" applyFont="1" applyFill="1" applyBorder="1" applyAlignment="1">
      <alignment vertical="center"/>
    </xf>
    <xf numFmtId="14" fontId="11" fillId="5" borderId="31" xfId="14" applyNumberFormat="1" applyFont="1" applyFill="1" applyBorder="1" applyAlignment="1">
      <alignment horizontal="center" vertical="center" wrapText="1"/>
    </xf>
    <xf numFmtId="0" fontId="11" fillId="5" borderId="32" xfId="14" applyNumberFormat="1" applyFont="1" applyFill="1" applyBorder="1" applyAlignment="1" applyProtection="1">
      <alignment horizontal="center" vertical="center"/>
      <protection locked="0"/>
    </xf>
    <xf numFmtId="49" fontId="11" fillId="5" borderId="32" xfId="13" applyNumberFormat="1" applyFont="1" applyFill="1" applyBorder="1" applyAlignment="1" applyProtection="1">
      <alignment horizontal="left" vertical="center" wrapText="1"/>
      <protection locked="0"/>
    </xf>
    <xf numFmtId="49" fontId="11" fillId="5" borderId="32" xfId="13" applyNumberFormat="1" applyFont="1" applyFill="1" applyBorder="1" applyAlignment="1" applyProtection="1">
      <alignment horizontal="center" vertical="center" wrapText="1"/>
      <protection locked="0"/>
    </xf>
    <xf numFmtId="14" fontId="11" fillId="5" borderId="32" xfId="14" applyNumberFormat="1" applyFont="1" applyFill="1" applyBorder="1" applyAlignment="1">
      <alignment horizontal="center" vertical="center" wrapText="1"/>
    </xf>
    <xf numFmtId="37" fontId="11" fillId="5" borderId="36" xfId="13" applyFont="1" applyFill="1" applyBorder="1" applyAlignment="1">
      <alignment horizontal="right" vertical="center"/>
    </xf>
    <xf numFmtId="37" fontId="11" fillId="5" borderId="29" xfId="13" applyFont="1" applyFill="1" applyBorder="1" applyAlignment="1">
      <alignment wrapText="1"/>
    </xf>
    <xf numFmtId="49" fontId="11" fillId="5" borderId="29" xfId="13" applyNumberFormat="1" applyFont="1" applyFill="1" applyBorder="1" applyAlignment="1" applyProtection="1">
      <alignment horizontal="center" vertical="center" wrapText="1"/>
      <protection locked="0"/>
    </xf>
    <xf numFmtId="14" fontId="11" fillId="5" borderId="29" xfId="14" applyNumberFormat="1" applyFont="1" applyFill="1" applyBorder="1" applyAlignment="1" applyProtection="1">
      <alignment horizontal="center" vertical="center" wrapText="1"/>
    </xf>
    <xf numFmtId="170" fontId="11" fillId="5" borderId="31" xfId="14" applyNumberFormat="1" applyFont="1" applyFill="1" applyBorder="1" applyAlignment="1" applyProtection="1">
      <alignment horizontal="center" vertical="center" wrapText="1"/>
    </xf>
    <xf numFmtId="0" fontId="11" fillId="5" borderId="29" xfId="13" applyNumberFormat="1" applyFont="1" applyFill="1" applyBorder="1" applyAlignment="1" applyProtection="1">
      <alignment horizontal="center" vertical="center" wrapText="1"/>
      <protection locked="0"/>
    </xf>
    <xf numFmtId="0" fontId="11" fillId="5" borderId="29" xfId="14" applyNumberFormat="1" applyFont="1" applyFill="1" applyBorder="1" applyAlignment="1" applyProtection="1">
      <alignment vertical="center" wrapText="1"/>
      <protection locked="0"/>
    </xf>
    <xf numFmtId="170" fontId="11" fillId="5" borderId="36" xfId="14" applyNumberFormat="1" applyFont="1" applyFill="1" applyBorder="1" applyAlignment="1" applyProtection="1">
      <alignment horizontal="center" vertical="center" wrapText="1"/>
    </xf>
    <xf numFmtId="49" fontId="11" fillId="5" borderId="31" xfId="13" applyNumberFormat="1" applyFont="1" applyFill="1" applyBorder="1" applyAlignment="1" applyProtection="1">
      <alignment horizontal="center" vertical="center"/>
      <protection locked="0"/>
    </xf>
    <xf numFmtId="37" fontId="11" fillId="5" borderId="31" xfId="13" applyFont="1" applyFill="1" applyBorder="1" applyAlignment="1">
      <alignment wrapText="1"/>
    </xf>
    <xf numFmtId="169" fontId="11" fillId="5" borderId="29" xfId="13" applyNumberFormat="1" applyFont="1" applyFill="1" applyBorder="1" applyAlignment="1" applyProtection="1">
      <alignment vertical="center"/>
      <protection locked="0"/>
    </xf>
    <xf numFmtId="169" fontId="11" fillId="5" borderId="31" xfId="13" applyNumberFormat="1" applyFont="1" applyFill="1" applyBorder="1" applyAlignment="1" applyProtection="1">
      <alignment vertical="center"/>
      <protection locked="0"/>
    </xf>
    <xf numFmtId="3" fontId="11" fillId="5" borderId="29" xfId="13" applyNumberFormat="1" applyFont="1" applyFill="1" applyBorder="1" applyAlignment="1" applyProtection="1">
      <alignment vertical="center"/>
      <protection locked="0"/>
    </xf>
    <xf numFmtId="3" fontId="11" fillId="0" borderId="29" xfId="13" applyNumberFormat="1" applyFont="1" applyBorder="1" applyAlignment="1" applyProtection="1">
      <alignment vertical="center"/>
      <protection locked="0"/>
    </xf>
    <xf numFmtId="3" fontId="11" fillId="0" borderId="31" xfId="13" applyNumberFormat="1" applyFont="1" applyBorder="1" applyAlignment="1" applyProtection="1">
      <alignment vertical="center"/>
      <protection locked="0"/>
    </xf>
    <xf numFmtId="3" fontId="11" fillId="0" borderId="29" xfId="13" applyNumberFormat="1" applyFont="1" applyBorder="1" applyAlignment="1" applyProtection="1">
      <alignment horizontal="right" vertical="center"/>
      <protection locked="0"/>
    </xf>
    <xf numFmtId="3" fontId="11" fillId="0" borderId="29" xfId="12" applyNumberFormat="1" applyFont="1" applyBorder="1" applyAlignment="1">
      <alignment vertical="center"/>
    </xf>
    <xf numFmtId="3" fontId="11" fillId="0" borderId="29" xfId="13" applyNumberFormat="1" applyFont="1" applyBorder="1" applyAlignment="1" applyProtection="1">
      <alignment horizontal="right"/>
      <protection locked="0"/>
    </xf>
    <xf numFmtId="3" fontId="11" fillId="0" borderId="31" xfId="13" applyNumberFormat="1" applyFont="1" applyBorder="1" applyProtection="1">
      <protection locked="0"/>
    </xf>
    <xf numFmtId="3" fontId="11" fillId="0" borderId="29" xfId="13" applyNumberFormat="1" applyFont="1" applyBorder="1" applyProtection="1">
      <protection locked="0"/>
    </xf>
    <xf numFmtId="3" fontId="11" fillId="5" borderId="31" xfId="13" applyNumberFormat="1" applyFont="1" applyFill="1" applyBorder="1" applyAlignment="1" applyProtection="1">
      <alignment vertical="center"/>
      <protection locked="0"/>
    </xf>
    <xf numFmtId="3" fontId="11" fillId="5" borderId="29" xfId="12" applyNumberFormat="1" applyFont="1" applyFill="1" applyBorder="1" applyAlignment="1">
      <alignment vertical="center"/>
    </xf>
    <xf numFmtId="3" fontId="11" fillId="5" borderId="31" xfId="12" applyNumberFormat="1" applyFont="1" applyFill="1" applyBorder="1" applyAlignment="1">
      <alignment vertical="center"/>
    </xf>
    <xf numFmtId="3" fontId="11" fillId="5" borderId="32" xfId="14" applyNumberFormat="1" applyFont="1" applyFill="1" applyBorder="1" applyAlignment="1" applyProtection="1">
      <alignment horizontal="right" vertical="center"/>
      <protection locked="0"/>
    </xf>
    <xf numFmtId="3" fontId="11" fillId="5" borderId="32" xfId="12" applyNumberFormat="1" applyFont="1" applyFill="1" applyBorder="1" applyAlignment="1">
      <alignment vertical="center"/>
    </xf>
    <xf numFmtId="3" fontId="11" fillId="5" borderId="29" xfId="14" applyNumberFormat="1" applyFont="1" applyFill="1" applyBorder="1" applyAlignment="1" applyProtection="1">
      <alignment horizontal="right" vertical="center"/>
      <protection locked="0"/>
    </xf>
    <xf numFmtId="3" fontId="11" fillId="5" borderId="31" xfId="13" applyNumberFormat="1" applyFont="1" applyFill="1" applyBorder="1" applyAlignment="1">
      <alignment horizontal="right" vertical="center"/>
    </xf>
    <xf numFmtId="3" fontId="11" fillId="5" borderId="31" xfId="14" applyNumberFormat="1" applyFont="1" applyFill="1" applyBorder="1" applyAlignment="1">
      <alignment horizontal="right" vertical="center"/>
    </xf>
    <xf numFmtId="3" fontId="11" fillId="5" borderId="31" xfId="13" applyNumberFormat="1" applyFont="1" applyFill="1" applyBorder="1" applyAlignment="1" applyProtection="1">
      <alignment horizontal="right" vertical="center"/>
      <protection locked="0"/>
    </xf>
    <xf numFmtId="3" fontId="11" fillId="5" borderId="33" xfId="13" applyNumberFormat="1" applyFont="1" applyFill="1" applyBorder="1" applyAlignment="1" applyProtection="1">
      <alignment vertical="center"/>
      <protection locked="0"/>
    </xf>
    <xf numFmtId="3" fontId="11" fillId="5" borderId="37" xfId="13" applyNumberFormat="1" applyFont="1" applyFill="1" applyBorder="1" applyAlignment="1" applyProtection="1">
      <alignment horizontal="right" vertical="center"/>
      <protection locked="0"/>
    </xf>
    <xf numFmtId="3" fontId="11" fillId="5" borderId="36" xfId="13" applyNumberFormat="1" applyFont="1" applyFill="1" applyBorder="1" applyAlignment="1" applyProtection="1">
      <alignment horizontal="right" vertical="center"/>
      <protection locked="0"/>
    </xf>
    <xf numFmtId="3" fontId="11" fillId="5" borderId="29" xfId="13" applyNumberFormat="1" applyFont="1" applyFill="1" applyBorder="1" applyAlignment="1" applyProtection="1">
      <alignment horizontal="right" vertical="center"/>
      <protection locked="0"/>
    </xf>
    <xf numFmtId="3" fontId="11" fillId="0" borderId="31" xfId="13" applyNumberFormat="1" applyFont="1" applyBorder="1" applyAlignment="1">
      <alignment horizontal="right" vertical="center"/>
    </xf>
    <xf numFmtId="3" fontId="11" fillId="0" borderId="31" xfId="14" applyNumberFormat="1" applyFont="1" applyFill="1" applyBorder="1" applyAlignment="1">
      <alignment horizontal="right" vertical="center"/>
    </xf>
    <xf numFmtId="3" fontId="11" fillId="0" borderId="31" xfId="13" applyNumberFormat="1" applyFont="1" applyBorder="1" applyAlignment="1" applyProtection="1">
      <alignment horizontal="right" vertical="center"/>
      <protection locked="0"/>
    </xf>
    <xf numFmtId="3" fontId="11" fillId="0" borderId="31" xfId="14" applyNumberFormat="1" applyFont="1" applyFill="1" applyBorder="1" applyAlignment="1" applyProtection="1">
      <alignment horizontal="right" vertical="center"/>
      <protection locked="0"/>
    </xf>
    <xf numFmtId="3" fontId="11" fillId="0" borderId="31" xfId="13" applyNumberFormat="1" applyFont="1" applyBorder="1" applyAlignment="1">
      <alignment horizontal="right"/>
    </xf>
    <xf numFmtId="3" fontId="11" fillId="0" borderId="31" xfId="14" applyNumberFormat="1" applyFont="1" applyBorder="1" applyAlignment="1">
      <alignment horizontal="right"/>
    </xf>
    <xf numFmtId="3" fontId="11" fillId="0" borderId="31" xfId="13" applyNumberFormat="1" applyFont="1" applyBorder="1" applyAlignment="1" applyProtection="1">
      <alignment horizontal="right"/>
      <protection locked="0"/>
    </xf>
    <xf numFmtId="3" fontId="11" fillId="0" borderId="31" xfId="14" applyNumberFormat="1" applyFont="1" applyBorder="1" applyAlignment="1" applyProtection="1">
      <alignment vertical="center"/>
      <protection locked="0"/>
    </xf>
    <xf numFmtId="3" fontId="11" fillId="5" borderId="37" xfId="13" applyNumberFormat="1" applyFont="1" applyFill="1" applyBorder="1" applyAlignment="1">
      <alignment wrapText="1"/>
    </xf>
    <xf numFmtId="3" fontId="11" fillId="5" borderId="36" xfId="13" applyNumberFormat="1" applyFont="1" applyFill="1" applyBorder="1" applyAlignment="1">
      <alignment horizontal="right" vertical="center"/>
    </xf>
    <xf numFmtId="3" fontId="11" fillId="5" borderId="29" xfId="13" applyNumberFormat="1" applyFont="1" applyFill="1" applyBorder="1" applyAlignment="1">
      <alignment wrapText="1"/>
    </xf>
    <xf numFmtId="169" fontId="11" fillId="5" borderId="40" xfId="14" applyNumberFormat="1" applyFont="1" applyFill="1" applyBorder="1" applyAlignment="1" applyProtection="1">
      <alignment vertical="center" wrapText="1"/>
    </xf>
    <xf numFmtId="3" fontId="11" fillId="5" borderId="40" xfId="13" applyNumberFormat="1" applyFont="1" applyFill="1" applyBorder="1" applyAlignment="1"/>
    <xf numFmtId="3" fontId="11" fillId="5" borderId="31" xfId="13" applyNumberFormat="1" applyFont="1" applyFill="1" applyBorder="1" applyAlignment="1">
      <alignment vertical="center"/>
    </xf>
    <xf numFmtId="3" fontId="11" fillId="5" borderId="31" xfId="14" applyNumberFormat="1" applyFont="1" applyFill="1" applyBorder="1" applyAlignment="1">
      <alignment vertical="center"/>
    </xf>
    <xf numFmtId="3" fontId="11" fillId="5" borderId="37" xfId="13" applyNumberFormat="1" applyFont="1" applyFill="1" applyBorder="1" applyAlignment="1" applyProtection="1">
      <alignment vertical="center"/>
      <protection locked="0"/>
    </xf>
    <xf numFmtId="3" fontId="11" fillId="5" borderId="36" xfId="13" applyNumberFormat="1" applyFont="1" applyFill="1" applyBorder="1" applyAlignment="1" applyProtection="1">
      <alignment vertical="center"/>
      <protection locked="0"/>
    </xf>
    <xf numFmtId="3" fontId="11" fillId="5" borderId="43" xfId="13" applyNumberFormat="1" applyFont="1" applyFill="1" applyBorder="1" applyAlignment="1"/>
    <xf numFmtId="3" fontId="11" fillId="0" borderId="40" xfId="13" applyNumberFormat="1" applyFont="1" applyBorder="1" applyAlignment="1"/>
    <xf numFmtId="3" fontId="11" fillId="0" borderId="31" xfId="13" applyNumberFormat="1" applyFont="1" applyBorder="1" applyAlignment="1">
      <alignment vertical="center"/>
    </xf>
    <xf numFmtId="3" fontId="11" fillId="0" borderId="31" xfId="14" applyNumberFormat="1" applyFont="1" applyFill="1" applyBorder="1" applyAlignment="1">
      <alignment vertical="center"/>
    </xf>
    <xf numFmtId="3" fontId="11" fillId="0" borderId="29" xfId="14" applyNumberFormat="1" applyFont="1" applyFill="1" applyBorder="1" applyAlignment="1" applyProtection="1">
      <alignment vertical="center" wrapText="1"/>
    </xf>
    <xf numFmtId="3" fontId="11" fillId="0" borderId="31" xfId="14" applyNumberFormat="1" applyFont="1" applyFill="1" applyBorder="1" applyAlignment="1" applyProtection="1">
      <alignment vertical="center"/>
      <protection locked="0"/>
    </xf>
    <xf numFmtId="3" fontId="11" fillId="5" borderId="40" xfId="14" applyNumberFormat="1" applyFont="1" applyFill="1" applyBorder="1" applyAlignment="1" applyProtection="1">
      <alignment vertical="center" wrapText="1"/>
    </xf>
    <xf numFmtId="3" fontId="11" fillId="0" borderId="29" xfId="14" applyNumberFormat="1" applyFont="1" applyBorder="1" applyAlignment="1">
      <alignment vertical="center" wrapText="1"/>
    </xf>
    <xf numFmtId="3" fontId="11" fillId="0" borderId="31" xfId="14" applyNumberFormat="1" applyFont="1" applyBorder="1" applyAlignment="1">
      <alignment vertical="center"/>
    </xf>
    <xf numFmtId="3" fontId="11" fillId="0" borderId="31" xfId="13" applyNumberFormat="1" applyFont="1" applyBorder="1" applyAlignment="1"/>
    <xf numFmtId="3" fontId="11" fillId="0" borderId="31" xfId="14" applyNumberFormat="1" applyFont="1" applyBorder="1" applyAlignment="1"/>
    <xf numFmtId="3" fontId="11" fillId="0" borderId="31" xfId="14" applyNumberFormat="1" applyFont="1" applyBorder="1" applyAlignment="1">
      <alignment wrapText="1"/>
    </xf>
    <xf numFmtId="3" fontId="11" fillId="0" borderId="31" xfId="13" applyNumberFormat="1" applyFont="1" applyBorder="1" applyAlignment="1" applyProtection="1">
      <protection locked="0"/>
    </xf>
    <xf numFmtId="3" fontId="11" fillId="0" borderId="31" xfId="14" applyNumberFormat="1" applyFont="1" applyBorder="1" applyAlignment="1">
      <alignment vertical="center" wrapText="1"/>
    </xf>
    <xf numFmtId="3" fontId="11" fillId="5" borderId="31" xfId="13" applyNumberFormat="1" applyFont="1" applyFill="1" applyBorder="1" applyAlignment="1"/>
    <xf numFmtId="3" fontId="11" fillId="5" borderId="29" xfId="14" applyNumberFormat="1" applyFont="1" applyFill="1" applyBorder="1" applyAlignment="1" applyProtection="1">
      <alignment vertical="center" wrapText="1"/>
    </xf>
    <xf numFmtId="3" fontId="11" fillId="5" borderId="29" xfId="14" applyNumberFormat="1" applyFont="1" applyFill="1" applyBorder="1" applyAlignment="1" applyProtection="1">
      <alignment vertical="center"/>
      <protection locked="0"/>
    </xf>
    <xf numFmtId="3" fontId="11" fillId="5" borderId="29" xfId="14" applyNumberFormat="1" applyFont="1" applyFill="1" applyBorder="1" applyAlignment="1">
      <alignment vertical="center" wrapText="1"/>
    </xf>
    <xf numFmtId="3" fontId="11" fillId="5" borderId="13" xfId="13" applyNumberFormat="1" applyFont="1" applyFill="1" applyBorder="1" applyAlignment="1">
      <alignment vertical="center"/>
    </xf>
    <xf numFmtId="3" fontId="11" fillId="5" borderId="29" xfId="13" applyNumberFormat="1" applyFont="1" applyFill="1" applyBorder="1" applyAlignment="1"/>
    <xf numFmtId="3" fontId="11" fillId="5" borderId="36" xfId="13" applyNumberFormat="1" applyFont="1" applyFill="1" applyBorder="1" applyAlignment="1">
      <alignment vertical="center"/>
    </xf>
    <xf numFmtId="3" fontId="11" fillId="5" borderId="31" xfId="14" applyNumberFormat="1" applyFont="1" applyFill="1" applyBorder="1" applyAlignment="1" applyProtection="1">
      <alignment vertical="center" wrapText="1"/>
    </xf>
    <xf numFmtId="3" fontId="11" fillId="5" borderId="36" xfId="14" applyNumberFormat="1" applyFont="1" applyFill="1" applyBorder="1" applyAlignment="1" applyProtection="1">
      <alignment vertical="center" wrapText="1"/>
    </xf>
    <xf numFmtId="3" fontId="11" fillId="5" borderId="37" xfId="13" applyNumberFormat="1" applyFont="1" applyFill="1" applyBorder="1" applyAlignment="1"/>
    <xf numFmtId="37" fontId="4" fillId="6" borderId="31" xfId="0" applyFont="1" applyFill="1" applyBorder="1" applyAlignment="1">
      <alignment vertical="center"/>
    </xf>
    <xf numFmtId="170" fontId="4" fillId="0" borderId="31" xfId="0" applyNumberFormat="1" applyFont="1" applyBorder="1" applyAlignment="1">
      <alignment vertical="center"/>
    </xf>
    <xf numFmtId="165" fontId="4" fillId="0" borderId="31" xfId="0" applyNumberFormat="1" applyFont="1" applyBorder="1" applyAlignment="1">
      <alignment vertical="center"/>
    </xf>
    <xf numFmtId="165" fontId="4" fillId="0" borderId="31" xfId="0" applyNumberFormat="1" applyFont="1" applyBorder="1" applyAlignment="1">
      <alignment horizontal="right" vertical="center"/>
    </xf>
    <xf numFmtId="164" fontId="4" fillId="0" borderId="31" xfId="0" applyNumberFormat="1" applyFont="1" applyBorder="1" applyAlignment="1">
      <alignment horizontal="right" vertical="center"/>
    </xf>
    <xf numFmtId="0" fontId="35" fillId="0" borderId="31" xfId="1" applyNumberFormat="1" applyFont="1" applyFill="1" applyBorder="1" applyAlignment="1" applyProtection="1">
      <alignment horizontal="center" vertical="center"/>
      <protection locked="0"/>
    </xf>
    <xf numFmtId="49" fontId="35" fillId="0" borderId="31" xfId="0" applyNumberFormat="1" applyFont="1" applyBorder="1" applyAlignment="1" applyProtection="1">
      <alignment horizontal="left" vertical="center" wrapText="1"/>
      <protection locked="0"/>
    </xf>
    <xf numFmtId="49" fontId="35" fillId="0" borderId="31" xfId="11" applyNumberFormat="1" applyFont="1" applyBorder="1" applyAlignment="1" applyProtection="1">
      <alignment horizontal="center" vertical="center"/>
      <protection locked="0"/>
    </xf>
    <xf numFmtId="38" fontId="35" fillId="0" borderId="31" xfId="11" applyNumberFormat="1" applyFont="1" applyBorder="1" applyAlignment="1" applyProtection="1">
      <alignment horizontal="right" vertical="center"/>
      <protection locked="0"/>
    </xf>
    <xf numFmtId="38" fontId="34" fillId="5" borderId="29" xfId="0" applyNumberFormat="1" applyFont="1" applyFill="1" applyBorder="1" applyProtection="1">
      <protection locked="0"/>
    </xf>
    <xf numFmtId="38" fontId="34" fillId="0" borderId="31" xfId="0" applyNumberFormat="1" applyFont="1" applyBorder="1" applyAlignment="1">
      <alignment horizontal="right"/>
    </xf>
    <xf numFmtId="168" fontId="34" fillId="0" borderId="31" xfId="2" applyNumberFormat="1" applyFont="1" applyBorder="1" applyAlignment="1" applyProtection="1">
      <alignment horizontal="center"/>
      <protection locked="0"/>
    </xf>
    <xf numFmtId="38" fontId="34" fillId="0" borderId="29" xfId="0" applyNumberFormat="1" applyFont="1" applyBorder="1" applyProtection="1">
      <protection locked="0"/>
    </xf>
    <xf numFmtId="170" fontId="34" fillId="0" borderId="31" xfId="1" applyNumberFormat="1" applyFont="1" applyBorder="1" applyAlignment="1">
      <alignment horizontal="right"/>
    </xf>
    <xf numFmtId="38" fontId="34" fillId="0" borderId="31" xfId="0" applyNumberFormat="1" applyFont="1" applyBorder="1" applyProtection="1">
      <protection locked="0"/>
    </xf>
    <xf numFmtId="38" fontId="34" fillId="0" borderId="31" xfId="0" applyNumberFormat="1" applyFont="1" applyBorder="1" applyAlignment="1" applyProtection="1">
      <alignment horizontal="right"/>
      <protection locked="0"/>
    </xf>
    <xf numFmtId="37" fontId="34" fillId="0" borderId="31" xfId="0" applyFont="1" applyBorder="1" applyAlignment="1" applyProtection="1">
      <alignment horizontal="right"/>
      <protection locked="0"/>
    </xf>
    <xf numFmtId="37" fontId="34" fillId="0" borderId="31" xfId="0" applyFont="1" applyBorder="1" applyAlignment="1">
      <alignment horizontal="right"/>
    </xf>
    <xf numFmtId="0" fontId="4" fillId="0" borderId="31" xfId="6" applyNumberFormat="1" applyFont="1" applyBorder="1" applyAlignment="1" applyProtection="1">
      <alignment horizontal="center"/>
      <protection locked="0"/>
    </xf>
    <xf numFmtId="49" fontId="4" fillId="0" borderId="31" xfId="2" applyNumberFormat="1" applyFont="1" applyBorder="1" applyAlignment="1" applyProtection="1">
      <alignment horizontal="left"/>
      <protection locked="0"/>
    </xf>
    <xf numFmtId="49" fontId="4" fillId="0" borderId="31" xfId="2" applyNumberFormat="1" applyFont="1" applyBorder="1" applyAlignment="1" applyProtection="1">
      <alignment horizontal="center"/>
      <protection locked="0"/>
    </xf>
    <xf numFmtId="37" fontId="4" fillId="0" borderId="31" xfId="0" applyFont="1" applyBorder="1" applyProtection="1">
      <protection locked="0"/>
    </xf>
    <xf numFmtId="14" fontId="34" fillId="0" borderId="31" xfId="0" applyNumberFormat="1" applyFont="1" applyBorder="1" applyAlignment="1" applyProtection="1">
      <alignment horizontal="center"/>
      <protection locked="0"/>
    </xf>
    <xf numFmtId="38" fontId="34" fillId="0" borderId="29" xfId="3" applyNumberFormat="1" applyFont="1" applyBorder="1" applyProtection="1">
      <protection locked="0"/>
    </xf>
    <xf numFmtId="1" fontId="4" fillId="0" borderId="29" xfId="3" applyNumberFormat="1" applyFont="1" applyBorder="1" applyAlignment="1" applyProtection="1">
      <alignment horizontal="center"/>
      <protection locked="0"/>
    </xf>
    <xf numFmtId="49" fontId="4" fillId="0" borderId="29" xfId="3" applyNumberFormat="1" applyFont="1" applyBorder="1" applyAlignment="1" applyProtection="1">
      <alignment horizontal="left"/>
      <protection locked="0"/>
    </xf>
    <xf numFmtId="49" fontId="4" fillId="0" borderId="31" xfId="3" applyNumberFormat="1" applyFont="1" applyBorder="1" applyAlignment="1" applyProtection="1">
      <alignment horizontal="left"/>
      <protection locked="0"/>
    </xf>
    <xf numFmtId="49" fontId="4" fillId="0" borderId="31" xfId="3" applyNumberFormat="1" applyFont="1" applyBorder="1" applyAlignment="1" applyProtection="1">
      <alignment horizontal="center"/>
      <protection locked="0"/>
    </xf>
    <xf numFmtId="38" fontId="34" fillId="0" borderId="29" xfId="0" applyNumberFormat="1" applyFont="1" applyBorder="1" applyAlignment="1" applyProtection="1">
      <alignment horizontal="right"/>
      <protection locked="0"/>
    </xf>
    <xf numFmtId="0" fontId="11" fillId="0" borderId="31" xfId="2" applyNumberFormat="1" applyFont="1" applyBorder="1" applyAlignment="1" applyProtection="1">
      <alignment horizontal="center"/>
      <protection locked="0"/>
    </xf>
    <xf numFmtId="168" fontId="34" fillId="0" borderId="31" xfId="3" applyNumberFormat="1" applyFont="1" applyBorder="1" applyAlignment="1" applyProtection="1">
      <alignment horizontal="center"/>
      <protection locked="0"/>
    </xf>
    <xf numFmtId="170" fontId="34" fillId="0" borderId="31" xfId="5" applyNumberFormat="1" applyFont="1" applyBorder="1" applyAlignment="1" applyProtection="1">
      <alignment horizontal="right"/>
      <protection locked="0"/>
    </xf>
    <xf numFmtId="49" fontId="4" fillId="0" borderId="29" xfId="0" applyNumberFormat="1" applyFont="1" applyBorder="1" applyAlignment="1" applyProtection="1">
      <alignment horizontal="center"/>
      <protection locked="0"/>
    </xf>
    <xf numFmtId="49" fontId="4" fillId="0" borderId="31" xfId="0" applyNumberFormat="1" applyFont="1" applyBorder="1" applyAlignment="1" applyProtection="1">
      <alignment horizontal="left"/>
      <protection locked="0"/>
    </xf>
    <xf numFmtId="38" fontId="4" fillId="0" borderId="31" xfId="0" applyNumberFormat="1" applyFont="1" applyBorder="1" applyAlignment="1" applyProtection="1">
      <alignment horizontal="center"/>
      <protection locked="0"/>
    </xf>
    <xf numFmtId="0" fontId="11" fillId="3" borderId="29" xfId="7" applyNumberFormat="1" applyFont="1" applyFill="1" applyBorder="1" applyAlignment="1" applyProtection="1">
      <alignment horizontal="center"/>
      <protection locked="0"/>
    </xf>
    <xf numFmtId="49" fontId="11" fillId="3" borderId="29" xfId="2" applyNumberFormat="1" applyFont="1" applyFill="1" applyBorder="1" applyAlignment="1" applyProtection="1">
      <alignment horizontal="left"/>
      <protection locked="0"/>
    </xf>
    <xf numFmtId="49" fontId="11" fillId="3" borderId="29" xfId="2" applyNumberFormat="1" applyFont="1" applyFill="1" applyBorder="1" applyProtection="1">
      <protection locked="0"/>
    </xf>
    <xf numFmtId="49" fontId="11" fillId="3" borderId="31" xfId="2" applyNumberFormat="1" applyFont="1" applyFill="1" applyBorder="1" applyAlignment="1" applyProtection="1">
      <alignment horizontal="center"/>
      <protection locked="0"/>
    </xf>
    <xf numFmtId="1" fontId="4" fillId="0" borderId="31" xfId="0" applyNumberFormat="1" applyFont="1" applyBorder="1" applyAlignment="1">
      <alignment horizontal="center"/>
    </xf>
    <xf numFmtId="49" fontId="4" fillId="0" borderId="31" xfId="0" applyNumberFormat="1" applyFont="1" applyBorder="1" applyAlignment="1">
      <alignment horizontal="left"/>
    </xf>
    <xf numFmtId="1" fontId="42" fillId="0" borderId="29" xfId="5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>
      <alignment horizontal="left" vertical="center"/>
    </xf>
    <xf numFmtId="49" fontId="4" fillId="3" borderId="31" xfId="2" applyNumberFormat="1" applyFont="1" applyFill="1" applyBorder="1" applyAlignment="1">
      <alignment horizontal="left"/>
    </xf>
    <xf numFmtId="49" fontId="11" fillId="0" borderId="31" xfId="2" applyNumberFormat="1" applyFont="1" applyBorder="1" applyAlignment="1">
      <alignment horizontal="center"/>
    </xf>
    <xf numFmtId="1" fontId="43" fillId="0" borderId="29" xfId="5" applyNumberFormat="1" applyFont="1" applyBorder="1" applyAlignment="1" applyProtection="1">
      <alignment horizontal="center" vertical="center"/>
    </xf>
    <xf numFmtId="0" fontId="42" fillId="0" borderId="32" xfId="8" applyFont="1" applyBorder="1" applyAlignment="1">
      <alignment horizontal="center" vertical="center"/>
    </xf>
    <xf numFmtId="0" fontId="11" fillId="0" borderId="29" xfId="2" applyNumberFormat="1" applyFont="1" applyBorder="1" applyAlignment="1" applyProtection="1">
      <alignment horizontal="center"/>
      <protection locked="0"/>
    </xf>
    <xf numFmtId="49" fontId="4" fillId="0" borderId="29" xfId="2" applyNumberFormat="1" applyFont="1" applyBorder="1" applyAlignment="1" applyProtection="1">
      <alignment horizontal="left"/>
      <protection locked="0"/>
    </xf>
    <xf numFmtId="171" fontId="4" fillId="0" borderId="29" xfId="3" applyNumberFormat="1" applyFont="1" applyBorder="1" applyAlignment="1" applyProtection="1">
      <alignment horizontal="center"/>
      <protection locked="0"/>
    </xf>
    <xf numFmtId="49" fontId="4" fillId="0" borderId="29" xfId="2" applyNumberFormat="1" applyFont="1" applyBorder="1" applyAlignment="1" applyProtection="1">
      <alignment horizontal="left" wrapText="1"/>
      <protection locked="0"/>
    </xf>
    <xf numFmtId="49" fontId="4" fillId="0" borderId="31" xfId="9" applyNumberFormat="1" applyFont="1" applyBorder="1" applyAlignment="1" applyProtection="1">
      <alignment horizontal="left" vertical="center"/>
      <protection locked="0"/>
    </xf>
    <xf numFmtId="0" fontId="11" fillId="3" borderId="29" xfId="2" applyNumberFormat="1" applyFont="1" applyFill="1" applyBorder="1" applyAlignment="1" applyProtection="1">
      <alignment horizontal="center"/>
      <protection locked="0"/>
    </xf>
    <xf numFmtId="49" fontId="4" fillId="3" borderId="29" xfId="2" applyNumberFormat="1" applyFont="1" applyFill="1" applyBorder="1" applyAlignment="1" applyProtection="1">
      <alignment horizontal="left"/>
      <protection locked="0"/>
    </xf>
    <xf numFmtId="49" fontId="11" fillId="0" borderId="31" xfId="9" applyNumberFormat="1" applyFont="1" applyBorder="1" applyAlignment="1" applyProtection="1">
      <alignment horizontal="left" vertical="center"/>
      <protection locked="0"/>
    </xf>
    <xf numFmtId="49" fontId="4" fillId="0" borderId="31" xfId="6" applyNumberFormat="1" applyFont="1" applyBorder="1" applyAlignment="1" applyProtection="1">
      <alignment horizontal="center"/>
      <protection locked="0"/>
    </xf>
    <xf numFmtId="37" fontId="4" fillId="3" borderId="29" xfId="0" applyFont="1" applyFill="1" applyBorder="1" applyAlignment="1">
      <alignment horizontal="right"/>
    </xf>
    <xf numFmtId="1" fontId="4" fillId="0" borderId="31" xfId="0" applyNumberFormat="1" applyFont="1" applyBorder="1" applyAlignment="1">
      <alignment horizontal="right"/>
    </xf>
    <xf numFmtId="37" fontId="7" fillId="0" borderId="0" xfId="0" applyFont="1" applyFill="1" applyBorder="1" applyAlignment="1">
      <alignment horizontal="center"/>
    </xf>
    <xf numFmtId="171" fontId="35" fillId="0" borderId="31" xfId="11" applyNumberFormat="1" applyFont="1" applyBorder="1" applyAlignment="1" applyProtection="1">
      <alignment horizontal="center" vertical="center" wrapText="1"/>
      <protection locked="0"/>
    </xf>
    <xf numFmtId="49" fontId="35" fillId="0" borderId="31" xfId="11" applyNumberFormat="1" applyFont="1" applyBorder="1" applyAlignment="1" applyProtection="1">
      <alignment horizontal="left" vertical="center" wrapText="1"/>
      <protection locked="0"/>
    </xf>
    <xf numFmtId="41" fontId="35" fillId="0" borderId="31" xfId="1" applyNumberFormat="1" applyFont="1" applyBorder="1" applyAlignment="1" applyProtection="1">
      <alignment horizontal="right" vertical="center"/>
      <protection locked="0"/>
    </xf>
    <xf numFmtId="41" fontId="35" fillId="0" borderId="31" xfId="0" applyNumberFormat="1" applyFont="1" applyBorder="1" applyProtection="1">
      <protection locked="0"/>
    </xf>
    <xf numFmtId="41" fontId="35" fillId="0" borderId="31" xfId="0" applyNumberFormat="1" applyFont="1" applyBorder="1"/>
    <xf numFmtId="14" fontId="35" fillId="0" borderId="29" xfId="2" applyNumberFormat="1" applyFont="1" applyBorder="1" applyAlignment="1" applyProtection="1">
      <alignment horizontal="center"/>
      <protection locked="0"/>
    </xf>
    <xf numFmtId="41" fontId="35" fillId="5" borderId="31" xfId="0" applyNumberFormat="1" applyFont="1" applyFill="1" applyBorder="1"/>
    <xf numFmtId="41" fontId="35" fillId="0" borderId="31" xfId="0" applyNumberFormat="1" applyFont="1" applyBorder="1" applyAlignment="1">
      <alignment horizontal="right"/>
    </xf>
    <xf numFmtId="41" fontId="35" fillId="0" borderId="31" xfId="0" applyNumberFormat="1" applyFont="1" applyBorder="1" applyAlignment="1" applyProtection="1">
      <alignment horizontal="right"/>
      <protection locked="0"/>
    </xf>
    <xf numFmtId="41" fontId="35" fillId="0" borderId="31" xfId="4" applyNumberFormat="1" applyFont="1" applyBorder="1" applyAlignment="1" applyProtection="1">
      <alignment horizontal="right"/>
      <protection locked="0"/>
    </xf>
    <xf numFmtId="168" fontId="4" fillId="0" borderId="31" xfId="2" applyNumberFormat="1" applyFont="1" applyBorder="1" applyAlignment="1" applyProtection="1">
      <alignment horizontal="center"/>
      <protection locked="0"/>
    </xf>
    <xf numFmtId="0" fontId="35" fillId="0" borderId="31" xfId="10" applyNumberFormat="1" applyFont="1" applyFill="1" applyBorder="1" applyAlignment="1" applyProtection="1">
      <alignment horizontal="center" vertical="center" wrapText="1"/>
      <protection locked="0"/>
    </xf>
    <xf numFmtId="49" fontId="35" fillId="0" borderId="29" xfId="11" applyNumberFormat="1" applyFont="1" applyBorder="1" applyAlignment="1" applyProtection="1">
      <alignment horizontal="left" vertical="center" wrapText="1"/>
      <protection locked="0"/>
    </xf>
    <xf numFmtId="49" fontId="35" fillId="0" borderId="31" xfId="0" applyNumberFormat="1" applyFont="1" applyBorder="1" applyAlignment="1" applyProtection="1">
      <alignment horizontal="left" vertical="center"/>
      <protection locked="0"/>
    </xf>
    <xf numFmtId="168" fontId="4" fillId="0" borderId="31" xfId="3" applyNumberFormat="1" applyFont="1" applyBorder="1" applyAlignment="1" applyProtection="1">
      <alignment horizontal="center"/>
      <protection locked="0"/>
    </xf>
    <xf numFmtId="37" fontId="4" fillId="0" borderId="31" xfId="0" applyFont="1" applyBorder="1"/>
    <xf numFmtId="14" fontId="4" fillId="0" borderId="31" xfId="0" applyNumberFormat="1" applyFont="1" applyBorder="1" applyAlignment="1">
      <alignment horizontal="center"/>
    </xf>
    <xf numFmtId="37" fontId="4" fillId="4" borderId="27" xfId="0" applyFont="1" applyFill="1" applyBorder="1" applyAlignment="1">
      <alignment horizontal="center"/>
    </xf>
    <xf numFmtId="171" fontId="35" fillId="0" borderId="31" xfId="11" applyNumberFormat="1" applyFont="1" applyBorder="1" applyAlignment="1" applyProtection="1">
      <alignment horizontal="center"/>
      <protection locked="0"/>
    </xf>
    <xf numFmtId="49" fontId="35" fillId="0" borderId="31" xfId="11" applyNumberFormat="1" applyFont="1" applyBorder="1" applyAlignment="1" applyProtection="1">
      <alignment wrapText="1"/>
      <protection locked="0"/>
    </xf>
    <xf numFmtId="49" fontId="35" fillId="0" borderId="31" xfId="11" applyNumberFormat="1" applyFont="1" applyBorder="1" applyAlignment="1" applyProtection="1">
      <alignment horizontal="center"/>
      <protection locked="0"/>
    </xf>
    <xf numFmtId="38" fontId="35" fillId="0" borderId="31" xfId="11" applyNumberFormat="1" applyFont="1" applyBorder="1" applyAlignment="1" applyProtection="1">
      <alignment horizontal="right"/>
      <protection locked="0"/>
    </xf>
    <xf numFmtId="38" fontId="36" fillId="0" borderId="29" xfId="0" applyNumberFormat="1" applyFont="1" applyBorder="1" applyAlignment="1" applyProtection="1">
      <alignment horizontal="right"/>
      <protection locked="0"/>
    </xf>
    <xf numFmtId="38" fontId="35" fillId="0" borderId="31" xfId="0" applyNumberFormat="1" applyFont="1" applyBorder="1" applyAlignment="1">
      <alignment horizontal="right"/>
    </xf>
    <xf numFmtId="170" fontId="35" fillId="0" borderId="31" xfId="1" applyNumberFormat="1" applyFont="1" applyBorder="1" applyAlignment="1">
      <alignment horizontal="right"/>
    </xf>
    <xf numFmtId="38" fontId="35" fillId="0" borderId="31" xfId="0" applyNumberFormat="1" applyFont="1" applyBorder="1" applyProtection="1">
      <protection locked="0"/>
    </xf>
    <xf numFmtId="38" fontId="35" fillId="0" borderId="31" xfId="0" applyNumberFormat="1" applyFont="1" applyBorder="1" applyAlignment="1" applyProtection="1">
      <alignment horizontal="right"/>
      <protection locked="0"/>
    </xf>
    <xf numFmtId="37" fontId="35" fillId="0" borderId="31" xfId="0" applyFont="1" applyBorder="1" applyAlignment="1" applyProtection="1">
      <alignment horizontal="right"/>
      <protection locked="0"/>
    </xf>
    <xf numFmtId="37" fontId="35" fillId="0" borderId="31" xfId="0" applyFont="1" applyBorder="1" applyAlignment="1">
      <alignment horizontal="right"/>
    </xf>
    <xf numFmtId="49" fontId="35" fillId="0" borderId="31" xfId="11" applyNumberFormat="1" applyFont="1" applyBorder="1" applyAlignment="1" applyProtection="1">
      <alignment horizontal="left"/>
      <protection locked="0"/>
    </xf>
    <xf numFmtId="0" fontId="35" fillId="0" borderId="31" xfId="0" applyNumberFormat="1" applyFont="1" applyBorder="1" applyAlignment="1">
      <alignment horizontal="center"/>
    </xf>
    <xf numFmtId="49" fontId="35" fillId="0" borderId="29" xfId="0" applyNumberFormat="1" applyFont="1" applyBorder="1" applyAlignment="1">
      <alignment horizontal="left"/>
    </xf>
    <xf numFmtId="49" fontId="35" fillId="0" borderId="31" xfId="0" applyNumberFormat="1" applyFont="1" applyBorder="1" applyAlignment="1">
      <alignment horizontal="left" wrapText="1"/>
    </xf>
    <xf numFmtId="49" fontId="35" fillId="0" borderId="31" xfId="0" applyNumberFormat="1" applyFont="1" applyBorder="1" applyAlignment="1">
      <alignment horizontal="center"/>
    </xf>
    <xf numFmtId="37" fontId="35" fillId="0" borderId="29" xfId="0" applyFont="1" applyBorder="1"/>
    <xf numFmtId="14" fontId="35" fillId="0" borderId="29" xfId="0" applyNumberFormat="1" applyFont="1" applyBorder="1" applyAlignment="1">
      <alignment horizontal="center"/>
    </xf>
    <xf numFmtId="38" fontId="35" fillId="0" borderId="29" xfId="0" applyNumberFormat="1" applyFont="1" applyBorder="1" applyAlignment="1" applyProtection="1">
      <alignment horizontal="right"/>
      <protection locked="0"/>
    </xf>
    <xf numFmtId="170" fontId="35" fillId="0" borderId="31" xfId="1" applyNumberFormat="1" applyFont="1" applyFill="1" applyBorder="1" applyAlignment="1">
      <alignment horizontal="right"/>
    </xf>
    <xf numFmtId="49" fontId="35" fillId="0" borderId="31" xfId="0" applyNumberFormat="1" applyFont="1" applyBorder="1" applyAlignment="1">
      <alignment horizontal="left"/>
    </xf>
    <xf numFmtId="49" fontId="35" fillId="0" borderId="31" xfId="0" applyNumberFormat="1" applyFont="1" applyBorder="1" applyAlignment="1">
      <alignment horizontal="left" wrapText="1" shrinkToFit="1"/>
    </xf>
    <xf numFmtId="38" fontId="34" fillId="0" borderId="29" xfId="0" applyNumberFormat="1" applyFont="1" applyBorder="1" applyAlignment="1">
      <alignment horizontal="right"/>
    </xf>
    <xf numFmtId="171" fontId="35" fillId="0" borderId="31" xfId="0" applyNumberFormat="1" applyFont="1" applyBorder="1" applyAlignment="1">
      <alignment horizontal="center"/>
    </xf>
    <xf numFmtId="164" fontId="35" fillId="0" borderId="29" xfId="0" applyNumberFormat="1" applyFont="1" applyBorder="1"/>
    <xf numFmtId="164" fontId="35" fillId="0" borderId="31" xfId="0" applyNumberFormat="1" applyFont="1" applyBorder="1"/>
    <xf numFmtId="14" fontId="35" fillId="0" borderId="31" xfId="0" applyNumberFormat="1" applyFont="1" applyBorder="1" applyAlignment="1">
      <alignment horizontal="center"/>
    </xf>
    <xf numFmtId="165" fontId="35" fillId="0" borderId="29" xfId="0" applyNumberFormat="1" applyFont="1" applyBorder="1" applyProtection="1">
      <protection locked="0"/>
    </xf>
    <xf numFmtId="170" fontId="35" fillId="0" borderId="31" xfId="0" applyNumberFormat="1" applyFont="1" applyBorder="1"/>
    <xf numFmtId="170" fontId="35" fillId="0" borderId="31" xfId="0" applyNumberFormat="1" applyFont="1" applyBorder="1" applyAlignment="1">
      <alignment horizontal="right"/>
    </xf>
    <xf numFmtId="170" fontId="35" fillId="0" borderId="31" xfId="0" applyNumberFormat="1" applyFont="1" applyBorder="1" applyAlignment="1" applyProtection="1">
      <alignment horizontal="right"/>
      <protection locked="0"/>
    </xf>
    <xf numFmtId="170" fontId="35" fillId="0" borderId="31" xfId="0" applyNumberFormat="1" applyFont="1" applyBorder="1" applyProtection="1">
      <protection locked="0"/>
    </xf>
    <xf numFmtId="170" fontId="35" fillId="0" borderId="31" xfId="1" applyNumberFormat="1" applyFont="1" applyFill="1" applyBorder="1" applyAlignment="1" applyProtection="1">
      <alignment horizontal="right"/>
      <protection locked="0"/>
    </xf>
    <xf numFmtId="170" fontId="35" fillId="0" borderId="31" xfId="4" applyNumberFormat="1" applyFont="1" applyFill="1" applyBorder="1" applyAlignment="1" applyProtection="1">
      <alignment horizontal="right"/>
      <protection locked="0"/>
    </xf>
    <xf numFmtId="49" fontId="4" fillId="0" borderId="29" xfId="3" applyNumberFormat="1" applyFont="1" applyBorder="1" applyAlignment="1" applyProtection="1">
      <alignment horizontal="center"/>
      <protection locked="0"/>
    </xf>
    <xf numFmtId="37" fontId="4" fillId="0" borderId="29" xfId="0" applyFont="1" applyBorder="1" applyAlignment="1" applyProtection="1">
      <alignment horizontal="right"/>
      <protection locked="0"/>
    </xf>
    <xf numFmtId="38" fontId="4" fillId="0" borderId="29" xfId="0" applyNumberFormat="1" applyFont="1" applyBorder="1" applyAlignment="1">
      <alignment horizontal="right"/>
    </xf>
    <xf numFmtId="14" fontId="4" fillId="0" borderId="29" xfId="0" applyNumberFormat="1" applyFont="1" applyBorder="1" applyAlignment="1" applyProtection="1">
      <alignment horizontal="center"/>
      <protection locked="0"/>
    </xf>
    <xf numFmtId="37" fontId="4" fillId="0" borderId="29" xfId="0" applyFont="1" applyBorder="1" applyAlignment="1">
      <alignment horizontal="right"/>
    </xf>
    <xf numFmtId="164" fontId="4" fillId="0" borderId="29" xfId="0" applyNumberFormat="1" applyFont="1" applyBorder="1" applyAlignment="1">
      <alignment horizontal="right"/>
    </xf>
    <xf numFmtId="37" fontId="44" fillId="0" borderId="0" xfId="16" applyFont="1"/>
    <xf numFmtId="37" fontId="11" fillId="0" borderId="33" xfId="13" applyFont="1" applyBorder="1" applyAlignment="1">
      <alignment horizontal="left" vertical="center"/>
    </xf>
    <xf numFmtId="10" fontId="11" fillId="6" borderId="31" xfId="13" quotePrefix="1" applyNumberFormat="1" applyFont="1" applyFill="1" applyBorder="1" applyAlignment="1">
      <alignment horizontal="center" vertical="center"/>
    </xf>
    <xf numFmtId="170" fontId="11" fillId="0" borderId="31" xfId="13" applyNumberFormat="1" applyFont="1" applyBorder="1" applyAlignment="1">
      <alignment vertical="center"/>
    </xf>
    <xf numFmtId="165" fontId="11" fillId="0" borderId="31" xfId="13" applyNumberFormat="1" applyFont="1" applyBorder="1" applyAlignment="1">
      <alignment vertical="center"/>
    </xf>
    <xf numFmtId="165" fontId="11" fillId="0" borderId="31" xfId="13" applyNumberFormat="1" applyFont="1" applyBorder="1" applyAlignment="1">
      <alignment horizontal="right" vertical="center"/>
    </xf>
    <xf numFmtId="164" fontId="11" fillId="0" borderId="31" xfId="13" applyNumberFormat="1" applyFont="1" applyBorder="1" applyAlignment="1">
      <alignment horizontal="right" vertical="center"/>
    </xf>
    <xf numFmtId="169" fontId="11" fillId="0" borderId="31" xfId="13" applyNumberFormat="1" applyFont="1" applyBorder="1" applyAlignment="1">
      <alignment vertical="center"/>
    </xf>
    <xf numFmtId="0" fontId="11" fillId="0" borderId="29" xfId="13" applyNumberFormat="1" applyFont="1" applyBorder="1" applyAlignment="1" applyProtection="1">
      <alignment horizontal="center" vertical="center" wrapText="1"/>
      <protection locked="0"/>
    </xf>
    <xf numFmtId="0" fontId="11" fillId="0" borderId="29" xfId="14" applyNumberFormat="1" applyFont="1" applyFill="1" applyBorder="1" applyAlignment="1" applyProtection="1">
      <alignment vertical="center" wrapText="1"/>
      <protection locked="0"/>
    </xf>
    <xf numFmtId="14" fontId="11" fillId="0" borderId="29" xfId="13" applyNumberFormat="1" applyFont="1" applyBorder="1" applyAlignment="1" applyProtection="1">
      <alignment horizontal="center" vertical="center" wrapText="1"/>
      <protection locked="0"/>
    </xf>
    <xf numFmtId="0" fontId="11" fillId="0" borderId="46" xfId="13" applyNumberFormat="1" applyFont="1" applyBorder="1" applyAlignment="1" applyProtection="1">
      <alignment horizontal="center" vertical="center" wrapText="1"/>
      <protection locked="0"/>
    </xf>
    <xf numFmtId="0" fontId="11" fillId="0" borderId="46" xfId="14" applyNumberFormat="1" applyFont="1" applyFill="1" applyBorder="1" applyAlignment="1" applyProtection="1">
      <alignment vertical="center" wrapText="1"/>
      <protection locked="0"/>
    </xf>
    <xf numFmtId="37" fontId="11" fillId="0" borderId="46" xfId="13" applyFont="1" applyBorder="1"/>
    <xf numFmtId="49" fontId="11" fillId="0" borderId="14" xfId="13" applyNumberFormat="1" applyFont="1" applyBorder="1" applyAlignment="1" applyProtection="1">
      <alignment horizontal="center" vertical="center" wrapText="1"/>
      <protection locked="0"/>
    </xf>
    <xf numFmtId="14" fontId="11" fillId="0" borderId="46" xfId="14" applyNumberFormat="1" applyFont="1" applyFill="1" applyBorder="1" applyAlignment="1" applyProtection="1">
      <alignment horizontal="center" vertical="center" wrapText="1"/>
    </xf>
    <xf numFmtId="170" fontId="11" fillId="0" borderId="31" xfId="14" applyNumberFormat="1" applyFont="1" applyFill="1" applyBorder="1" applyAlignment="1" applyProtection="1">
      <alignment horizontal="center" vertical="center" wrapText="1"/>
    </xf>
    <xf numFmtId="49" fontId="11" fillId="5" borderId="31" xfId="13" applyNumberFormat="1" applyFont="1" applyFill="1" applyBorder="1" applyAlignment="1" applyProtection="1">
      <alignment horizontal="center" vertical="center" wrapText="1"/>
      <protection locked="0"/>
    </xf>
    <xf numFmtId="170" fontId="11" fillId="5" borderId="31" xfId="14" applyNumberFormat="1" applyFont="1" applyFill="1" applyBorder="1" applyAlignment="1" applyProtection="1">
      <alignment horizontal="right" vertical="center"/>
      <protection locked="0"/>
    </xf>
    <xf numFmtId="37" fontId="11" fillId="0" borderId="31" xfId="13" applyFont="1" applyBorder="1" applyAlignment="1">
      <alignment wrapText="1"/>
    </xf>
    <xf numFmtId="170" fontId="11" fillId="0" borderId="40" xfId="14" applyNumberFormat="1" applyFont="1" applyFill="1" applyBorder="1" applyAlignment="1" applyProtection="1">
      <alignment horizontal="center" vertical="center" wrapText="1"/>
    </xf>
    <xf numFmtId="0" fontId="11" fillId="5" borderId="34" xfId="14" applyNumberFormat="1" applyFont="1" applyFill="1" applyBorder="1" applyAlignment="1" applyProtection="1">
      <alignment horizontal="center" vertical="center"/>
      <protection locked="0"/>
    </xf>
    <xf numFmtId="49" fontId="11" fillId="5" borderId="34" xfId="13" applyNumberFormat="1" applyFont="1" applyFill="1" applyBorder="1" applyAlignment="1" applyProtection="1">
      <alignment horizontal="left" vertical="center" wrapText="1"/>
      <protection locked="0"/>
    </xf>
    <xf numFmtId="49" fontId="11" fillId="5" borderId="34" xfId="13" applyNumberFormat="1" applyFont="1" applyFill="1" applyBorder="1" applyAlignment="1" applyProtection="1">
      <alignment horizontal="center" vertical="center"/>
      <protection locked="0"/>
    </xf>
    <xf numFmtId="49" fontId="11" fillId="5" borderId="32" xfId="13" applyNumberFormat="1" applyFont="1" applyFill="1" applyBorder="1" applyAlignment="1" applyProtection="1">
      <alignment horizontal="center" vertical="center"/>
      <protection locked="0"/>
    </xf>
    <xf numFmtId="14" fontId="11" fillId="5" borderId="32" xfId="13" applyNumberFormat="1" applyFont="1" applyFill="1" applyBorder="1" applyAlignment="1" applyProtection="1">
      <alignment horizontal="center" vertical="center"/>
      <protection locked="0"/>
    </xf>
    <xf numFmtId="38" fontId="11" fillId="0" borderId="31" xfId="12" applyNumberFormat="1" applyFont="1" applyBorder="1" applyAlignment="1">
      <alignment vertical="center"/>
    </xf>
    <xf numFmtId="14" fontId="11" fillId="0" borderId="31" xfId="14" applyNumberFormat="1" applyFont="1" applyFill="1" applyBorder="1" applyAlignment="1" applyProtection="1">
      <alignment horizontal="center" vertical="center" wrapText="1"/>
    </xf>
    <xf numFmtId="49" fontId="11" fillId="0" borderId="45" xfId="13" applyNumberFormat="1" applyFont="1" applyBorder="1" applyAlignment="1" applyProtection="1">
      <alignment horizontal="left" vertical="center" wrapText="1"/>
      <protection locked="0"/>
    </xf>
    <xf numFmtId="0" fontId="11" fillId="0" borderId="23" xfId="14" applyNumberFormat="1" applyFont="1" applyFill="1" applyBorder="1" applyAlignment="1" applyProtection="1">
      <alignment vertical="center" wrapText="1"/>
      <protection locked="0"/>
    </xf>
    <xf numFmtId="49" fontId="11" fillId="0" borderId="36" xfId="13" applyNumberFormat="1" applyFont="1" applyBorder="1" applyAlignment="1" applyProtection="1">
      <alignment horizontal="left" vertical="center" wrapText="1"/>
      <protection locked="0"/>
    </xf>
    <xf numFmtId="49" fontId="11" fillId="0" borderId="28" xfId="13" applyNumberFormat="1" applyFont="1" applyBorder="1" applyAlignment="1" applyProtection="1">
      <alignment horizontal="center" vertical="center" wrapText="1"/>
      <protection locked="0"/>
    </xf>
    <xf numFmtId="37" fontId="11" fillId="0" borderId="29" xfId="13" applyFont="1" applyBorder="1" applyAlignment="1">
      <alignment vertical="top" wrapText="1"/>
    </xf>
    <xf numFmtId="0" fontId="11" fillId="0" borderId="29" xfId="13" applyNumberFormat="1" applyFont="1" applyBorder="1" applyAlignment="1">
      <alignment horizontal="center" vertical="center"/>
    </xf>
    <xf numFmtId="49" fontId="11" fillId="0" borderId="29" xfId="13" applyNumberFormat="1" applyFont="1" applyBorder="1" applyAlignment="1">
      <alignment horizontal="left" vertical="center" shrinkToFit="1"/>
    </xf>
    <xf numFmtId="49" fontId="11" fillId="0" borderId="29" xfId="13" applyNumberFormat="1" applyFont="1" applyBorder="1" applyAlignment="1">
      <alignment horizontal="left" vertical="center"/>
    </xf>
    <xf numFmtId="49" fontId="11" fillId="0" borderId="29" xfId="13" applyNumberFormat="1" applyFont="1" applyBorder="1" applyAlignment="1">
      <alignment horizontal="center" vertical="center"/>
    </xf>
    <xf numFmtId="14" fontId="11" fillId="0" borderId="29" xfId="2" applyNumberFormat="1" applyFont="1" applyBorder="1" applyAlignment="1" applyProtection="1">
      <alignment horizontal="center" vertical="center"/>
      <protection locked="0"/>
    </xf>
    <xf numFmtId="49" fontId="11" fillId="5" borderId="29" xfId="13" applyNumberFormat="1" applyFont="1" applyFill="1" applyBorder="1" applyAlignment="1">
      <alignment horizontal="center" vertical="center"/>
    </xf>
    <xf numFmtId="49" fontId="11" fillId="5" borderId="29" xfId="13" applyNumberFormat="1" applyFont="1" applyFill="1" applyBorder="1" applyAlignment="1">
      <alignment horizontal="left" vertical="center"/>
    </xf>
    <xf numFmtId="0" fontId="11" fillId="0" borderId="29" xfId="13" applyNumberFormat="1" applyFont="1" applyBorder="1" applyAlignment="1" applyProtection="1">
      <alignment horizontal="center" wrapText="1"/>
      <protection locked="0"/>
    </xf>
    <xf numFmtId="0" fontId="11" fillId="0" borderId="29" xfId="14" applyNumberFormat="1" applyFont="1" applyFill="1" applyBorder="1" applyAlignment="1" applyProtection="1">
      <alignment wrapText="1"/>
      <protection locked="0"/>
    </xf>
    <xf numFmtId="49" fontId="11" fillId="0" borderId="29" xfId="13" applyNumberFormat="1" applyFont="1" applyBorder="1" applyAlignment="1" applyProtection="1">
      <alignment horizontal="left" vertical="top" wrapText="1"/>
      <protection locked="0"/>
    </xf>
    <xf numFmtId="49" fontId="11" fillId="0" borderId="29" xfId="13" applyNumberFormat="1" applyFont="1" applyBorder="1" applyAlignment="1" applyProtection="1">
      <alignment horizontal="center" wrapText="1"/>
      <protection locked="0"/>
    </xf>
    <xf numFmtId="14" fontId="11" fillId="0" borderId="31" xfId="14" applyNumberFormat="1" applyFont="1" applyFill="1" applyBorder="1" applyAlignment="1" applyProtection="1">
      <alignment horizontal="center" wrapText="1"/>
    </xf>
    <xf numFmtId="49" fontId="11" fillId="0" borderId="31" xfId="13" applyNumberFormat="1" applyFont="1" applyBorder="1" applyAlignment="1" applyProtection="1">
      <alignment horizontal="center" vertical="center" wrapText="1"/>
      <protection locked="0"/>
    </xf>
    <xf numFmtId="14" fontId="11" fillId="0" borderId="29" xfId="14" applyNumberFormat="1" applyFont="1" applyFill="1" applyBorder="1" applyAlignment="1" applyProtection="1">
      <alignment horizontal="center" vertical="center" wrapText="1"/>
    </xf>
    <xf numFmtId="37" fontId="11" fillId="0" borderId="29" xfId="13" applyFont="1" applyBorder="1" applyAlignment="1">
      <alignment wrapText="1"/>
    </xf>
    <xf numFmtId="49" fontId="11" fillId="0" borderId="29" xfId="13" applyNumberFormat="1" applyFont="1" applyFill="1" applyBorder="1" applyAlignment="1" applyProtection="1">
      <alignment horizontal="left" vertical="center" wrapText="1"/>
      <protection locked="0"/>
    </xf>
    <xf numFmtId="49" fontId="11" fillId="0" borderId="40" xfId="13" applyNumberFormat="1" applyFont="1" applyFill="1" applyBorder="1" applyAlignment="1" applyProtection="1">
      <alignment horizontal="left" vertical="center" wrapText="1"/>
      <protection locked="0"/>
    </xf>
    <xf numFmtId="49" fontId="11" fillId="0" borderId="29" xfId="13" applyNumberFormat="1" applyFont="1" applyFill="1" applyBorder="1" applyAlignment="1" applyProtection="1">
      <alignment horizontal="center" vertical="center"/>
      <protection locked="0"/>
    </xf>
    <xf numFmtId="14" fontId="11" fillId="0" borderId="29" xfId="13" applyNumberFormat="1" applyFont="1" applyFill="1" applyBorder="1" applyAlignment="1" applyProtection="1">
      <alignment horizontal="center" vertical="center"/>
      <protection locked="0"/>
    </xf>
    <xf numFmtId="0" fontId="11" fillId="0" borderId="32" xfId="14" applyNumberFormat="1" applyFont="1" applyFill="1" applyBorder="1" applyAlignment="1" applyProtection="1">
      <alignment horizontal="center" vertical="center"/>
      <protection locked="0"/>
    </xf>
    <xf numFmtId="49" fontId="11" fillId="0" borderId="32" xfId="13" applyNumberFormat="1" applyFont="1" applyBorder="1" applyAlignment="1" applyProtection="1">
      <alignment horizontal="left" vertical="center" wrapText="1"/>
      <protection locked="0"/>
    </xf>
    <xf numFmtId="37" fontId="11" fillId="0" borderId="32" xfId="13" applyFont="1" applyBorder="1" applyAlignment="1">
      <alignment wrapText="1"/>
    </xf>
    <xf numFmtId="49" fontId="11" fillId="0" borderId="32" xfId="13" applyNumberFormat="1" applyFont="1" applyBorder="1" applyAlignment="1" applyProtection="1">
      <alignment horizontal="center" vertical="center"/>
      <protection locked="0"/>
    </xf>
    <xf numFmtId="14" fontId="11" fillId="0" borderId="32" xfId="14" applyNumberFormat="1" applyFont="1" applyFill="1" applyBorder="1" applyAlignment="1" applyProtection="1">
      <alignment horizontal="center" vertical="center" wrapText="1"/>
    </xf>
    <xf numFmtId="49" fontId="11" fillId="0" borderId="29" xfId="13" applyNumberFormat="1" applyFont="1" applyBorder="1" applyAlignment="1" applyProtection="1">
      <alignment horizontal="center" vertical="center" wrapText="1"/>
      <protection locked="0"/>
    </xf>
    <xf numFmtId="14" fontId="11" fillId="0" borderId="29" xfId="13" applyNumberFormat="1" applyFont="1" applyBorder="1" applyAlignment="1" applyProtection="1">
      <alignment vertical="center"/>
      <protection locked="0"/>
    </xf>
    <xf numFmtId="0" fontId="11" fillId="0" borderId="46" xfId="14" applyNumberFormat="1" applyFont="1" applyFill="1" applyBorder="1" applyAlignment="1" applyProtection="1">
      <alignment horizontal="center" vertical="center"/>
      <protection locked="0"/>
    </xf>
    <xf numFmtId="49" fontId="11" fillId="0" borderId="46" xfId="13" applyNumberFormat="1" applyFont="1" applyBorder="1" applyAlignment="1" applyProtection="1">
      <alignment horizontal="left" vertical="center" wrapText="1"/>
      <protection locked="0"/>
    </xf>
    <xf numFmtId="49" fontId="11" fillId="0" borderId="46" xfId="13" applyNumberFormat="1" applyFont="1" applyBorder="1" applyAlignment="1" applyProtection="1">
      <alignment horizontal="center" vertical="center"/>
      <protection locked="0"/>
    </xf>
    <xf numFmtId="14" fontId="11" fillId="0" borderId="45" xfId="14" applyNumberFormat="1" applyFont="1" applyFill="1" applyBorder="1" applyAlignment="1" applyProtection="1">
      <alignment horizontal="center" vertical="center" wrapText="1"/>
    </xf>
    <xf numFmtId="0" fontId="11" fillId="0" borderId="29" xfId="14" applyNumberFormat="1" applyFont="1" applyFill="1" applyBorder="1" applyAlignment="1" applyProtection="1">
      <alignment horizontal="center"/>
      <protection locked="0"/>
    </xf>
    <xf numFmtId="49" fontId="11" fillId="0" borderId="29" xfId="15" applyNumberFormat="1" applyFont="1" applyBorder="1" applyAlignment="1" applyProtection="1">
      <alignment horizontal="left" wrapText="1"/>
      <protection locked="0"/>
    </xf>
    <xf numFmtId="49" fontId="11" fillId="0" borderId="40" xfId="15" applyNumberFormat="1" applyFont="1" applyBorder="1" applyAlignment="1" applyProtection="1">
      <alignment horizontal="left" wrapText="1"/>
      <protection locked="0"/>
    </xf>
    <xf numFmtId="49" fontId="11" fillId="0" borderId="35" xfId="15" applyNumberFormat="1" applyFont="1" applyBorder="1" applyAlignment="1" applyProtection="1">
      <alignment horizontal="center"/>
      <protection locked="0"/>
    </xf>
    <xf numFmtId="0" fontId="11" fillId="0" borderId="35" xfId="14" applyNumberFormat="1" applyFont="1" applyFill="1" applyBorder="1" applyAlignment="1" applyProtection="1">
      <alignment horizontal="center" vertical="center"/>
      <protection locked="0"/>
    </xf>
    <xf numFmtId="49" fontId="11" fillId="0" borderId="35" xfId="15" applyNumberFormat="1" applyFont="1" applyBorder="1" applyAlignment="1" applyProtection="1">
      <alignment horizontal="left" vertical="center" wrapText="1"/>
      <protection locked="0"/>
    </xf>
    <xf numFmtId="49" fontId="11" fillId="0" borderId="41" xfId="15" applyNumberFormat="1" applyFont="1" applyBorder="1" applyAlignment="1" applyProtection="1">
      <alignment horizontal="left" vertical="center" wrapText="1"/>
      <protection locked="0"/>
    </xf>
    <xf numFmtId="49" fontId="11" fillId="0" borderId="35" xfId="15" applyNumberFormat="1" applyFont="1" applyBorder="1" applyAlignment="1" applyProtection="1">
      <alignment horizontal="center" vertical="center"/>
      <protection locked="0"/>
    </xf>
    <xf numFmtId="49" fontId="11" fillId="0" borderId="29" xfId="15" applyNumberFormat="1" applyFont="1" applyBorder="1" applyAlignment="1" applyProtection="1">
      <alignment horizontal="left" vertical="center" wrapText="1"/>
      <protection locked="0"/>
    </xf>
    <xf numFmtId="49" fontId="11" fillId="0" borderId="40" xfId="15" applyNumberFormat="1" applyFont="1" applyBorder="1" applyAlignment="1" applyProtection="1">
      <alignment horizontal="left" vertical="center" wrapText="1"/>
      <protection locked="0"/>
    </xf>
    <xf numFmtId="49" fontId="11" fillId="5" borderId="44" xfId="15" applyNumberFormat="1" applyFont="1" applyFill="1" applyBorder="1" applyAlignment="1" applyProtection="1">
      <alignment horizontal="left" vertical="center" wrapText="1"/>
      <protection locked="0"/>
    </xf>
    <xf numFmtId="168" fontId="11" fillId="0" borderId="29" xfId="13" applyNumberFormat="1" applyFont="1" applyBorder="1" applyAlignment="1" applyProtection="1">
      <alignment horizontal="center" vertical="center" wrapText="1"/>
      <protection locked="0"/>
    </xf>
    <xf numFmtId="49" fontId="11" fillId="5" borderId="36" xfId="13" applyNumberFormat="1" applyFont="1" applyFill="1" applyBorder="1" applyAlignment="1" applyProtection="1">
      <alignment horizontal="center" vertical="center"/>
      <protection locked="0"/>
    </xf>
    <xf numFmtId="38" fontId="11" fillId="5" borderId="42" xfId="13" applyNumberFormat="1" applyFont="1" applyFill="1" applyBorder="1" applyAlignment="1" applyProtection="1">
      <alignment vertical="center"/>
      <protection locked="0"/>
    </xf>
    <xf numFmtId="0" fontId="11" fillId="0" borderId="31" xfId="13" applyNumberFormat="1" applyFont="1" applyBorder="1" applyAlignment="1" applyProtection="1">
      <alignment horizontal="center" vertical="center" wrapText="1"/>
      <protection locked="0"/>
    </xf>
    <xf numFmtId="0" fontId="11" fillId="0" borderId="31" xfId="14" applyNumberFormat="1" applyFont="1" applyFill="1" applyBorder="1" applyAlignment="1" applyProtection="1">
      <alignment vertical="center" wrapText="1"/>
      <protection locked="0"/>
    </xf>
    <xf numFmtId="37" fontId="11" fillId="6" borderId="31" xfId="13" quotePrefix="1" applyFont="1" applyFill="1" applyBorder="1" applyAlignment="1">
      <alignment horizontal="center" vertical="center"/>
    </xf>
    <xf numFmtId="49" fontId="11" fillId="0" borderId="32" xfId="15" applyNumberFormat="1" applyFont="1" applyBorder="1" applyAlignment="1" applyProtection="1">
      <alignment horizontal="left" vertical="center" wrapText="1"/>
      <protection locked="0"/>
    </xf>
    <xf numFmtId="49" fontId="11" fillId="0" borderId="32" xfId="15" applyNumberFormat="1" applyFont="1" applyBorder="1" applyAlignment="1" applyProtection="1">
      <alignment horizontal="center" vertical="center"/>
      <protection locked="0"/>
    </xf>
    <xf numFmtId="49" fontId="11" fillId="5" borderId="31" xfId="13" applyNumberFormat="1" applyFont="1" applyFill="1" applyBorder="1" applyAlignment="1" applyProtection="1">
      <alignment horizontal="left" vertical="center" wrapText="1"/>
      <protection locked="0"/>
    </xf>
    <xf numFmtId="14" fontId="11" fillId="5" borderId="31" xfId="14" applyNumberFormat="1" applyFont="1" applyFill="1" applyBorder="1" applyAlignment="1" applyProtection="1">
      <alignment horizontal="center" vertical="center" wrapText="1"/>
    </xf>
    <xf numFmtId="37" fontId="11" fillId="5" borderId="29" xfId="13" applyFont="1" applyFill="1" applyBorder="1" applyAlignment="1">
      <alignment horizontal="right" vertical="center"/>
    </xf>
    <xf numFmtId="49" fontId="11" fillId="5" borderId="29" xfId="13" applyNumberFormat="1" applyFont="1" applyFill="1" applyBorder="1" applyAlignment="1" applyProtection="1">
      <alignment horizontal="center" wrapText="1"/>
      <protection locked="0"/>
    </xf>
    <xf numFmtId="49" fontId="11" fillId="5" borderId="29" xfId="13" applyNumberFormat="1" applyFont="1" applyFill="1" applyBorder="1" applyAlignment="1" applyProtection="1">
      <alignment horizontal="left" wrapText="1"/>
      <protection locked="0"/>
    </xf>
    <xf numFmtId="49" fontId="11" fillId="0" borderId="29" xfId="13" applyNumberFormat="1" applyFont="1" applyBorder="1" applyAlignment="1" applyProtection="1">
      <alignment horizontal="center"/>
      <protection locked="0"/>
    </xf>
    <xf numFmtId="0" fontId="11" fillId="5" borderId="29" xfId="14" applyNumberFormat="1" applyFont="1" applyFill="1" applyBorder="1" applyAlignment="1" applyProtection="1">
      <alignment horizontal="center"/>
      <protection locked="0"/>
    </xf>
    <xf numFmtId="49" fontId="11" fillId="5" borderId="40" xfId="13" applyNumberFormat="1" applyFont="1" applyFill="1" applyBorder="1" applyAlignment="1" applyProtection="1">
      <alignment horizontal="left" wrapText="1"/>
      <protection locked="0"/>
    </xf>
    <xf numFmtId="49" fontId="11" fillId="5" borderId="29" xfId="13" applyNumberFormat="1" applyFont="1" applyFill="1" applyBorder="1" applyAlignment="1" applyProtection="1">
      <alignment horizontal="center"/>
      <protection locked="0"/>
    </xf>
    <xf numFmtId="14" fontId="11" fillId="5" borderId="29" xfId="13" applyNumberFormat="1" applyFont="1" applyFill="1" applyBorder="1" applyAlignment="1" applyProtection="1">
      <alignment horizontal="center"/>
      <protection locked="0"/>
    </xf>
    <xf numFmtId="170" fontId="11" fillId="0" borderId="40" xfId="14" applyNumberFormat="1" applyFont="1" applyBorder="1" applyAlignment="1">
      <alignment horizontal="center" wrapText="1"/>
    </xf>
    <xf numFmtId="170" fontId="11" fillId="0" borderId="40" xfId="14" applyNumberFormat="1" applyFont="1" applyBorder="1" applyAlignment="1">
      <alignment horizontal="center" vertical="center" wrapText="1"/>
    </xf>
    <xf numFmtId="0" fontId="11" fillId="5" borderId="31" xfId="13" applyNumberFormat="1" applyFont="1" applyFill="1" applyBorder="1" applyAlignment="1" applyProtection="1">
      <alignment horizontal="center" vertical="center" wrapText="1"/>
      <protection locked="0"/>
    </xf>
    <xf numFmtId="0" fontId="11" fillId="5" borderId="31" xfId="14" applyNumberFormat="1" applyFont="1" applyFill="1" applyBorder="1" applyAlignment="1" applyProtection="1">
      <alignment vertical="center" wrapText="1"/>
      <protection locked="0"/>
    </xf>
    <xf numFmtId="37" fontId="39" fillId="0" borderId="31" xfId="13" applyFont="1" applyBorder="1" applyAlignment="1">
      <alignment vertical="center"/>
    </xf>
    <xf numFmtId="169" fontId="11" fillId="0" borderId="29" xfId="14" applyNumberFormat="1" applyFont="1" applyFill="1" applyBorder="1" applyAlignment="1" applyProtection="1">
      <alignment vertical="center" wrapText="1"/>
      <protection locked="0"/>
    </xf>
    <xf numFmtId="169" fontId="11" fillId="0" borderId="29" xfId="13" applyNumberFormat="1" applyFont="1" applyBorder="1" applyAlignment="1" applyProtection="1">
      <alignment vertical="center" wrapText="1"/>
      <protection locked="0"/>
    </xf>
    <xf numFmtId="169" fontId="11" fillId="0" borderId="29" xfId="13" applyNumberFormat="1" applyFont="1" applyBorder="1"/>
    <xf numFmtId="169" fontId="11" fillId="0" borderId="31" xfId="13" applyNumberFormat="1" applyFont="1" applyBorder="1" applyAlignment="1">
      <alignment horizontal="right" vertical="center"/>
    </xf>
    <xf numFmtId="169" fontId="11" fillId="0" borderId="31" xfId="14" applyNumberFormat="1" applyFont="1" applyFill="1" applyBorder="1" applyAlignment="1">
      <alignment horizontal="right" vertical="center"/>
    </xf>
    <xf numFmtId="169" fontId="11" fillId="0" borderId="31" xfId="13" applyNumberFormat="1" applyFont="1" applyBorder="1" applyAlignment="1" applyProtection="1">
      <alignment vertical="center"/>
      <protection locked="0"/>
    </xf>
    <xf numFmtId="169" fontId="11" fillId="0" borderId="31" xfId="13" applyNumberFormat="1" applyFont="1" applyBorder="1" applyAlignment="1" applyProtection="1">
      <alignment horizontal="right" vertical="center"/>
      <protection locked="0"/>
    </xf>
    <xf numFmtId="169" fontId="11" fillId="0" borderId="29" xfId="14" applyNumberFormat="1" applyFont="1" applyFill="1" applyBorder="1" applyAlignment="1" applyProtection="1">
      <alignment horizontal="right" vertical="center"/>
      <protection locked="0"/>
    </xf>
    <xf numFmtId="169" fontId="11" fillId="0" borderId="29" xfId="13" applyNumberFormat="1" applyFont="1" applyBorder="1" applyAlignment="1" applyProtection="1">
      <alignment vertical="center"/>
      <protection locked="0"/>
    </xf>
    <xf numFmtId="169" fontId="11" fillId="0" borderId="31" xfId="14" applyNumberFormat="1" applyFont="1" applyFill="1" applyBorder="1" applyAlignment="1" applyProtection="1">
      <alignment horizontal="right" vertical="center"/>
      <protection locked="0"/>
    </xf>
    <xf numFmtId="169" fontId="11" fillId="0" borderId="31" xfId="14" applyNumberFormat="1" applyFont="1" applyFill="1" applyBorder="1" applyAlignment="1" applyProtection="1">
      <alignment horizontal="center" vertical="center" wrapText="1"/>
    </xf>
    <xf numFmtId="169" fontId="11" fillId="0" borderId="32" xfId="15" applyNumberFormat="1" applyFont="1" applyBorder="1" applyAlignment="1" applyProtection="1">
      <alignment vertical="center"/>
      <protection locked="0"/>
    </xf>
    <xf numFmtId="169" fontId="11" fillId="0" borderId="32" xfId="12" applyNumberFormat="1" applyFont="1" applyBorder="1" applyAlignment="1">
      <alignment vertical="center"/>
    </xf>
    <xf numFmtId="169" fontId="11" fillId="0" borderId="31" xfId="15" applyNumberFormat="1" applyFont="1" applyBorder="1" applyAlignment="1">
      <alignment horizontal="right" vertical="center"/>
    </xf>
    <xf numFmtId="169" fontId="11" fillId="0" borderId="31" xfId="15" applyNumberFormat="1" applyFont="1" applyBorder="1" applyAlignment="1" applyProtection="1">
      <alignment vertical="center"/>
      <protection locked="0"/>
    </xf>
    <xf numFmtId="169" fontId="11" fillId="0" borderId="31" xfId="15" applyNumberFormat="1" applyFont="1" applyBorder="1" applyAlignment="1" applyProtection="1">
      <alignment horizontal="right" vertical="center"/>
      <protection locked="0"/>
    </xf>
    <xf numFmtId="169" fontId="11" fillId="0" borderId="32" xfId="13" applyNumberFormat="1" applyFont="1" applyBorder="1" applyAlignment="1" applyProtection="1">
      <alignment horizontal="right" vertical="center"/>
      <protection locked="0"/>
    </xf>
    <xf numFmtId="3" fontId="11" fillId="5" borderId="31" xfId="14" applyNumberFormat="1" applyFont="1" applyFill="1" applyBorder="1" applyAlignment="1" applyProtection="1">
      <alignment horizontal="right" vertical="center"/>
      <protection locked="0"/>
    </xf>
    <xf numFmtId="3" fontId="11" fillId="5" borderId="29" xfId="13" applyNumberFormat="1" applyFont="1" applyFill="1" applyBorder="1" applyAlignment="1">
      <alignment horizontal="right" vertical="center"/>
    </xf>
    <xf numFmtId="3" fontId="11" fillId="0" borderId="14" xfId="13" applyNumberFormat="1" applyFont="1" applyBorder="1" applyAlignment="1" applyProtection="1">
      <alignment horizontal="right" vertical="center"/>
      <protection locked="0"/>
    </xf>
    <xf numFmtId="3" fontId="11" fillId="0" borderId="31" xfId="13" applyNumberFormat="1" applyFont="1" applyFill="1" applyBorder="1" applyAlignment="1">
      <alignment horizontal="right" vertical="center"/>
    </xf>
    <xf numFmtId="3" fontId="11" fillId="0" borderId="31" xfId="13" applyNumberFormat="1" applyFont="1" applyFill="1" applyBorder="1" applyAlignment="1" applyProtection="1">
      <alignment horizontal="right" vertical="center"/>
      <protection locked="0"/>
    </xf>
    <xf numFmtId="3" fontId="11" fillId="0" borderId="32" xfId="13" applyNumberFormat="1" applyFont="1" applyBorder="1" applyAlignment="1" applyProtection="1">
      <alignment horizontal="right" vertical="center"/>
      <protection locked="0"/>
    </xf>
    <xf numFmtId="3" fontId="11" fillId="0" borderId="37" xfId="13" applyNumberFormat="1" applyFont="1" applyBorder="1" applyAlignment="1" applyProtection="1">
      <alignment horizontal="right" vertical="center"/>
      <protection locked="0"/>
    </xf>
    <xf numFmtId="3" fontId="11" fillId="0" borderId="36" xfId="13" applyNumberFormat="1" applyFont="1" applyBorder="1" applyAlignment="1" applyProtection="1">
      <alignment horizontal="right" vertical="center"/>
      <protection locked="0"/>
    </xf>
    <xf numFmtId="3" fontId="11" fillId="0" borderId="29" xfId="14" applyNumberFormat="1" applyFont="1" applyFill="1" applyBorder="1" applyAlignment="1" applyProtection="1">
      <alignment horizontal="right" vertical="center"/>
      <protection locked="0"/>
    </xf>
    <xf numFmtId="3" fontId="11" fillId="0" borderId="45" xfId="13" applyNumberFormat="1" applyFont="1" applyBorder="1" applyAlignment="1">
      <alignment horizontal="right" vertical="center"/>
    </xf>
    <xf numFmtId="3" fontId="11" fillId="0" borderId="45" xfId="14" applyNumberFormat="1" applyFont="1" applyFill="1" applyBorder="1" applyAlignment="1">
      <alignment horizontal="right" vertical="center"/>
    </xf>
    <xf numFmtId="3" fontId="11" fillId="0" borderId="45" xfId="13" applyNumberFormat="1" applyFont="1" applyBorder="1" applyAlignment="1" applyProtection="1">
      <alignment horizontal="right" vertical="center"/>
      <protection locked="0"/>
    </xf>
    <xf numFmtId="3" fontId="11" fillId="0" borderId="29" xfId="13" applyNumberFormat="1" applyFont="1" applyBorder="1" applyAlignment="1">
      <alignment horizontal="right" vertical="center"/>
    </xf>
    <xf numFmtId="3" fontId="11" fillId="0" borderId="29" xfId="14" applyNumberFormat="1" applyFont="1" applyFill="1" applyBorder="1" applyAlignment="1">
      <alignment horizontal="right" vertical="center"/>
    </xf>
    <xf numFmtId="3" fontId="11" fillId="0" borderId="31" xfId="15" applyNumberFormat="1" applyFont="1" applyBorder="1" applyAlignment="1">
      <alignment horizontal="right"/>
    </xf>
    <xf numFmtId="3" fontId="11" fillId="0" borderId="31" xfId="15" applyNumberFormat="1" applyFont="1" applyBorder="1" applyAlignment="1" applyProtection="1">
      <alignment horizontal="right"/>
      <protection locked="0"/>
    </xf>
    <xf numFmtId="3" fontId="11" fillId="0" borderId="14" xfId="14" applyNumberFormat="1" applyFont="1" applyFill="1" applyBorder="1" applyAlignment="1" applyProtection="1">
      <alignment horizontal="right" vertical="center"/>
      <protection locked="0"/>
    </xf>
    <xf numFmtId="3" fontId="11" fillId="0" borderId="29" xfId="14" applyNumberFormat="1" applyFont="1" applyFill="1" applyBorder="1" applyAlignment="1" applyProtection="1">
      <alignment horizontal="right"/>
      <protection locked="0"/>
    </xf>
    <xf numFmtId="3" fontId="11" fillId="0" borderId="46" xfId="13" applyNumberFormat="1" applyFont="1" applyBorder="1" applyAlignment="1" applyProtection="1">
      <alignment horizontal="right" vertical="center"/>
      <protection locked="0"/>
    </xf>
    <xf numFmtId="3" fontId="11" fillId="0" borderId="31" xfId="14" applyNumberFormat="1" applyFont="1" applyFill="1" applyBorder="1" applyAlignment="1">
      <alignment horizontal="right"/>
    </xf>
    <xf numFmtId="3" fontId="11" fillId="5" borderId="31" xfId="12" applyNumberFormat="1" applyFont="1" applyFill="1" applyBorder="1" applyAlignment="1">
      <alignment horizontal="right" vertical="center"/>
    </xf>
    <xf numFmtId="3" fontId="11" fillId="5" borderId="29" xfId="12" applyNumberFormat="1" applyFont="1" applyFill="1" applyBorder="1" applyAlignment="1">
      <alignment horizontal="right" vertical="center"/>
    </xf>
    <xf numFmtId="3" fontId="11" fillId="0" borderId="31" xfId="12" applyNumberFormat="1" applyFont="1" applyBorder="1" applyAlignment="1">
      <alignment horizontal="right" vertical="center"/>
    </xf>
    <xf numFmtId="3" fontId="11" fillId="0" borderId="29" xfId="12" applyNumberFormat="1" applyFont="1" applyBorder="1" applyAlignment="1">
      <alignment horizontal="right" vertical="center"/>
    </xf>
    <xf numFmtId="3" fontId="11" fillId="0" borderId="31" xfId="14" applyNumberFormat="1" applyFont="1" applyFill="1" applyBorder="1" applyAlignment="1" applyProtection="1">
      <alignment horizontal="right" vertical="center" wrapText="1"/>
      <protection locked="0"/>
    </xf>
    <xf numFmtId="3" fontId="11" fillId="0" borderId="29" xfId="13" applyNumberFormat="1" applyFont="1" applyBorder="1" applyAlignment="1" applyProtection="1">
      <alignment horizontal="right" vertical="center" wrapText="1"/>
      <protection locked="0"/>
    </xf>
    <xf numFmtId="3" fontId="11" fillId="5" borderId="29" xfId="13" applyNumberFormat="1" applyFont="1" applyFill="1" applyBorder="1" applyAlignment="1" applyProtection="1">
      <alignment horizontal="right"/>
      <protection locked="0"/>
    </xf>
    <xf numFmtId="3" fontId="11" fillId="5" borderId="31" xfId="14" applyNumberFormat="1" applyFont="1" applyFill="1" applyBorder="1" applyAlignment="1" applyProtection="1">
      <alignment horizontal="right" vertical="center" wrapText="1"/>
    </xf>
    <xf numFmtId="3" fontId="11" fillId="0" borderId="31" xfId="14" applyNumberFormat="1" applyFont="1" applyFill="1" applyBorder="1" applyAlignment="1" applyProtection="1">
      <alignment horizontal="right" vertical="center" wrapText="1"/>
    </xf>
    <xf numFmtId="3" fontId="11" fillId="0" borderId="40" xfId="14" applyNumberFormat="1" applyFont="1" applyFill="1" applyBorder="1" applyAlignment="1" applyProtection="1">
      <alignment horizontal="right" vertical="center" wrapText="1"/>
    </xf>
    <xf numFmtId="3" fontId="11" fillId="0" borderId="29" xfId="14" applyNumberFormat="1" applyFont="1" applyFill="1" applyBorder="1" applyAlignment="1" applyProtection="1">
      <alignment horizontal="right" vertical="center" wrapText="1"/>
    </xf>
    <xf numFmtId="3" fontId="11" fillId="0" borderId="31" xfId="14" applyNumberFormat="1" applyFont="1" applyFill="1" applyBorder="1" applyAlignment="1">
      <alignment horizontal="right" vertical="center" wrapText="1"/>
    </xf>
    <xf numFmtId="3" fontId="11" fillId="0" borderId="29" xfId="14" applyNumberFormat="1" applyFont="1" applyFill="1" applyBorder="1" applyAlignment="1">
      <alignment horizontal="right" vertical="center" wrapText="1"/>
    </xf>
    <xf numFmtId="3" fontId="11" fillId="5" borderId="40" xfId="14" applyNumberFormat="1" applyFont="1" applyFill="1" applyBorder="1" applyAlignment="1" applyProtection="1">
      <alignment horizontal="right" vertical="center" wrapText="1"/>
    </xf>
    <xf numFmtId="3" fontId="11" fillId="5" borderId="33" xfId="13" applyNumberFormat="1" applyFont="1" applyFill="1" applyBorder="1" applyAlignment="1" applyProtection="1">
      <alignment horizontal="right" vertical="center"/>
      <protection locked="0"/>
    </xf>
    <xf numFmtId="3" fontId="11" fillId="0" borderId="29" xfId="14" applyNumberFormat="1" applyFont="1" applyFill="1" applyBorder="1" applyAlignment="1" applyProtection="1">
      <alignment horizontal="right" vertical="center" wrapText="1"/>
      <protection locked="0"/>
    </xf>
    <xf numFmtId="3" fontId="11" fillId="0" borderId="36" xfId="14" applyNumberFormat="1" applyFont="1" applyFill="1" applyBorder="1" applyAlignment="1" applyProtection="1">
      <alignment horizontal="right" vertical="center" wrapText="1"/>
    </xf>
    <xf numFmtId="3" fontId="11" fillId="5" borderId="29" xfId="14" applyNumberFormat="1" applyFont="1" applyFill="1" applyBorder="1" applyAlignment="1" applyProtection="1">
      <alignment horizontal="right" vertical="center" wrapText="1"/>
    </xf>
    <xf numFmtId="3" fontId="11" fillId="0" borderId="29" xfId="13" applyNumberFormat="1" applyFont="1" applyFill="1" applyBorder="1" applyAlignment="1" applyProtection="1">
      <alignment horizontal="right" vertical="center"/>
      <protection locked="0"/>
    </xf>
    <xf numFmtId="3" fontId="11" fillId="0" borderId="32" xfId="12" applyNumberFormat="1" applyFont="1" applyBorder="1" applyAlignment="1">
      <alignment horizontal="right" vertical="center"/>
    </xf>
    <xf numFmtId="3" fontId="11" fillId="0" borderId="45" xfId="12" applyNumberFormat="1" applyFont="1" applyBorder="1" applyAlignment="1">
      <alignment horizontal="right" vertical="center"/>
    </xf>
    <xf numFmtId="3" fontId="11" fillId="0" borderId="46" xfId="12" applyNumberFormat="1" applyFont="1" applyBorder="1" applyAlignment="1">
      <alignment horizontal="right" vertical="center"/>
    </xf>
    <xf numFmtId="3" fontId="11" fillId="0" borderId="35" xfId="15" applyNumberFormat="1" applyFont="1" applyBorder="1" applyAlignment="1" applyProtection="1">
      <alignment horizontal="right" vertical="center"/>
      <protection locked="0"/>
    </xf>
    <xf numFmtId="3" fontId="11" fillId="0" borderId="29" xfId="15" applyNumberFormat="1" applyFont="1" applyBorder="1" applyAlignment="1" applyProtection="1">
      <alignment horizontal="right" vertical="center"/>
      <protection locked="0"/>
    </xf>
    <xf numFmtId="3" fontId="11" fillId="5" borderId="42" xfId="13" applyNumberFormat="1" applyFont="1" applyFill="1" applyBorder="1" applyAlignment="1" applyProtection="1">
      <alignment horizontal="right" vertical="center"/>
      <protection locked="0"/>
    </xf>
    <xf numFmtId="3" fontId="11" fillId="0" borderId="29" xfId="13" applyNumberFormat="1" applyFont="1" applyBorder="1" applyAlignment="1">
      <alignment horizontal="right"/>
    </xf>
    <xf numFmtId="3" fontId="11" fillId="5" borderId="34" xfId="13" applyNumberFormat="1" applyFont="1" applyFill="1" applyBorder="1" applyAlignment="1" applyProtection="1">
      <alignment horizontal="right" vertical="center"/>
      <protection locked="0"/>
    </xf>
    <xf numFmtId="3" fontId="11" fillId="5" borderId="32" xfId="13" applyNumberFormat="1" applyFont="1" applyFill="1" applyBorder="1" applyAlignment="1" applyProtection="1">
      <alignment horizontal="right" vertical="center"/>
      <protection locked="0"/>
    </xf>
    <xf numFmtId="3" fontId="11" fillId="0" borderId="31" xfId="12" applyNumberFormat="1" applyFont="1" applyBorder="1" applyAlignment="1">
      <alignment horizontal="right"/>
    </xf>
    <xf numFmtId="3" fontId="11" fillId="0" borderId="29" xfId="12" applyNumberFormat="1" applyFont="1" applyBorder="1" applyAlignment="1">
      <alignment horizontal="right"/>
    </xf>
    <xf numFmtId="3" fontId="11" fillId="5" borderId="29" xfId="13" applyNumberFormat="1" applyFont="1" applyFill="1" applyBorder="1" applyAlignment="1">
      <alignment horizontal="right" wrapText="1"/>
    </xf>
    <xf numFmtId="3" fontId="11" fillId="0" borderId="37" xfId="14" applyNumberFormat="1" applyFont="1" applyFill="1" applyBorder="1" applyAlignment="1" applyProtection="1">
      <alignment horizontal="right" vertical="center" wrapText="1"/>
    </xf>
    <xf numFmtId="3" fontId="11" fillId="0" borderId="31" xfId="13" applyNumberFormat="1" applyFont="1" applyBorder="1" applyAlignment="1" applyProtection="1">
      <alignment horizontal="right" vertical="center" wrapText="1"/>
      <protection locked="0"/>
    </xf>
    <xf numFmtId="165" fontId="12" fillId="0" borderId="31" xfId="0" applyNumberFormat="1" applyFont="1" applyBorder="1" applyAlignment="1">
      <alignment horizontal="right"/>
    </xf>
    <xf numFmtId="49" fontId="12" fillId="0" borderId="31" xfId="0" applyNumberFormat="1" applyFont="1" applyBorder="1" applyAlignment="1" applyProtection="1">
      <alignment horizontal="left" vertical="center" wrapText="1"/>
      <protection locked="0"/>
    </xf>
    <xf numFmtId="14" fontId="11" fillId="0" borderId="31" xfId="0" applyNumberFormat="1" applyFont="1" applyBorder="1" applyAlignment="1" applyProtection="1">
      <alignment horizontal="center" vertical="center"/>
      <protection locked="0"/>
    </xf>
    <xf numFmtId="0" fontId="12" fillId="0" borderId="31" xfId="1" applyNumberFormat="1" applyFont="1" applyFill="1" applyBorder="1" applyAlignment="1" applyProtection="1">
      <alignment horizontal="center" vertical="center"/>
      <protection locked="0"/>
    </xf>
    <xf numFmtId="49" fontId="12" fillId="0" borderId="31" xfId="11" applyNumberFormat="1" applyFont="1" applyBorder="1" applyAlignment="1" applyProtection="1">
      <alignment horizontal="center" vertical="center"/>
      <protection locked="0"/>
    </xf>
    <xf numFmtId="38" fontId="12" fillId="0" borderId="31" xfId="11" applyNumberFormat="1" applyFont="1" applyBorder="1" applyAlignment="1" applyProtection="1">
      <alignment horizontal="right" vertical="center"/>
      <protection locked="0"/>
    </xf>
    <xf numFmtId="0" fontId="11" fillId="0" borderId="31" xfId="6" applyNumberFormat="1" applyFont="1" applyBorder="1" applyAlignment="1" applyProtection="1">
      <alignment horizontal="center"/>
      <protection locked="0"/>
    </xf>
    <xf numFmtId="49" fontId="11" fillId="0" borderId="31" xfId="2" applyNumberFormat="1" applyFont="1" applyBorder="1" applyAlignment="1" applyProtection="1">
      <alignment horizontal="left"/>
      <protection locked="0"/>
    </xf>
    <xf numFmtId="49" fontId="11" fillId="0" borderId="31" xfId="2" applyNumberFormat="1" applyFont="1" applyBorder="1" applyAlignment="1" applyProtection="1">
      <alignment horizontal="center"/>
      <protection locked="0"/>
    </xf>
    <xf numFmtId="37" fontId="11" fillId="0" borderId="31" xfId="0" applyFont="1" applyBorder="1" applyProtection="1">
      <protection locked="0"/>
    </xf>
    <xf numFmtId="1" fontId="11" fillId="0" borderId="29" xfId="3" applyNumberFormat="1" applyFont="1" applyBorder="1" applyAlignment="1" applyProtection="1">
      <alignment horizontal="center"/>
      <protection locked="0"/>
    </xf>
    <xf numFmtId="49" fontId="11" fillId="0" borderId="29" xfId="3" applyNumberFormat="1" applyFont="1" applyBorder="1" applyAlignment="1" applyProtection="1">
      <alignment horizontal="left"/>
      <protection locked="0"/>
    </xf>
    <xf numFmtId="49" fontId="11" fillId="0" borderId="31" xfId="3" applyNumberFormat="1" applyFont="1" applyBorder="1" applyAlignment="1" applyProtection="1">
      <alignment horizontal="left"/>
      <protection locked="0"/>
    </xf>
    <xf numFmtId="49" fontId="11" fillId="0" borderId="31" xfId="3" applyNumberFormat="1" applyFont="1" applyBorder="1" applyAlignment="1" applyProtection="1">
      <alignment horizontal="center"/>
      <protection locked="0"/>
    </xf>
    <xf numFmtId="168" fontId="12" fillId="0" borderId="31" xfId="3" applyNumberFormat="1" applyFont="1" applyBorder="1" applyAlignment="1" applyProtection="1">
      <alignment horizontal="center"/>
      <protection locked="0"/>
    </xf>
    <xf numFmtId="49" fontId="11" fillId="0" borderId="29" xfId="0" applyNumberFormat="1" applyFont="1" applyBorder="1" applyAlignment="1" applyProtection="1">
      <alignment horizontal="center"/>
      <protection locked="0"/>
    </xf>
    <xf numFmtId="49" fontId="11" fillId="0" borderId="31" xfId="0" applyNumberFormat="1" applyFont="1" applyBorder="1" applyAlignment="1" applyProtection="1">
      <alignment horizontal="left"/>
      <protection locked="0"/>
    </xf>
    <xf numFmtId="38" fontId="11" fillId="0" borderId="31" xfId="0" applyNumberFormat="1" applyFont="1" applyBorder="1" applyAlignment="1" applyProtection="1">
      <alignment horizontal="center"/>
      <protection locked="0"/>
    </xf>
    <xf numFmtId="1" fontId="11" fillId="0" borderId="31" xfId="0" applyNumberFormat="1" applyFont="1" applyBorder="1" applyAlignment="1">
      <alignment horizontal="center"/>
    </xf>
    <xf numFmtId="165" fontId="11" fillId="0" borderId="31" xfId="0" applyNumberFormat="1" applyFont="1" applyBorder="1" applyAlignment="1">
      <alignment horizontal="right"/>
    </xf>
    <xf numFmtId="1" fontId="11" fillId="0" borderId="29" xfId="5" applyNumberFormat="1" applyFont="1" applyBorder="1" applyAlignment="1" applyProtection="1">
      <alignment horizontal="center" vertical="center"/>
    </xf>
    <xf numFmtId="49" fontId="11" fillId="0" borderId="31" xfId="0" applyNumberFormat="1" applyFont="1" applyBorder="1" applyAlignment="1">
      <alignment horizontal="left" vertical="center"/>
    </xf>
    <xf numFmtId="49" fontId="11" fillId="3" borderId="31" xfId="2" applyNumberFormat="1" applyFont="1" applyFill="1" applyBorder="1" applyAlignment="1">
      <alignment horizontal="left"/>
    </xf>
    <xf numFmtId="1" fontId="12" fillId="0" borderId="29" xfId="5" applyNumberFormat="1" applyFont="1" applyBorder="1" applyAlignment="1" applyProtection="1">
      <alignment horizontal="center" vertical="center"/>
    </xf>
    <xf numFmtId="0" fontId="11" fillId="0" borderId="32" xfId="8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right"/>
    </xf>
    <xf numFmtId="49" fontId="11" fillId="0" borderId="29" xfId="2" applyNumberFormat="1" applyFont="1" applyBorder="1" applyAlignment="1" applyProtection="1">
      <alignment horizontal="left"/>
      <protection locked="0"/>
    </xf>
    <xf numFmtId="171" fontId="11" fillId="0" borderId="29" xfId="3" applyNumberFormat="1" applyFont="1" applyBorder="1" applyAlignment="1" applyProtection="1">
      <alignment horizontal="center"/>
      <protection locked="0"/>
    </xf>
    <xf numFmtId="49" fontId="11" fillId="0" borderId="29" xfId="2" applyNumberFormat="1" applyFont="1" applyBorder="1" applyAlignment="1" applyProtection="1">
      <alignment horizontal="left" wrapText="1"/>
      <protection locked="0"/>
    </xf>
    <xf numFmtId="49" fontId="11" fillId="0" borderId="31" xfId="6" applyNumberFormat="1" applyFont="1" applyBorder="1" applyAlignment="1" applyProtection="1">
      <alignment horizontal="center"/>
      <protection locked="0"/>
    </xf>
    <xf numFmtId="37" fontId="11" fillId="3" borderId="29" xfId="0" applyFont="1" applyFill="1" applyBorder="1" applyAlignment="1">
      <alignment horizontal="right"/>
    </xf>
    <xf numFmtId="1" fontId="11" fillId="0" borderId="31" xfId="0" applyNumberFormat="1" applyFont="1" applyBorder="1" applyAlignment="1">
      <alignment horizontal="right"/>
    </xf>
    <xf numFmtId="14" fontId="11" fillId="0" borderId="29" xfId="11" applyNumberFormat="1" applyFont="1" applyBorder="1" applyAlignment="1" applyProtection="1">
      <alignment horizontal="center"/>
      <protection locked="0"/>
    </xf>
    <xf numFmtId="169" fontId="11" fillId="5" borderId="31" xfId="0" applyNumberFormat="1" applyFont="1" applyFill="1" applyBorder="1"/>
    <xf numFmtId="169" fontId="11" fillId="0" borderId="31" xfId="4" applyNumberFormat="1" applyFont="1" applyBorder="1" applyAlignment="1" applyProtection="1">
      <alignment horizontal="right"/>
      <protection locked="0"/>
    </xf>
    <xf numFmtId="0" fontId="11" fillId="0" borderId="29" xfId="10" applyNumberFormat="1" applyFont="1" applyBorder="1" applyAlignment="1" applyProtection="1">
      <alignment horizontal="center"/>
      <protection locked="0"/>
    </xf>
    <xf numFmtId="0" fontId="11" fillId="0" borderId="31" xfId="1" applyNumberFormat="1" applyFont="1" applyBorder="1" applyAlignment="1" applyProtection="1">
      <alignment horizontal="center" vertical="center"/>
      <protection locked="0"/>
    </xf>
    <xf numFmtId="49" fontId="11" fillId="0" borderId="31" xfId="0" applyNumberFormat="1" applyFont="1" applyBorder="1" applyAlignment="1" applyProtection="1">
      <alignment horizontal="left" vertical="center" wrapText="1"/>
      <protection locked="0"/>
    </xf>
    <xf numFmtId="49" fontId="11" fillId="0" borderId="31" xfId="0" applyNumberFormat="1" applyFont="1" applyBorder="1" applyAlignment="1" applyProtection="1">
      <alignment horizontal="left" vertical="center"/>
      <protection locked="0"/>
    </xf>
    <xf numFmtId="49" fontId="11" fillId="0" borderId="31" xfId="0" applyNumberFormat="1" applyFont="1" applyBorder="1" applyAlignment="1" applyProtection="1">
      <alignment horizontal="center" vertical="center"/>
      <protection locked="0"/>
    </xf>
    <xf numFmtId="169" fontId="11" fillId="0" borderId="29" xfId="11" applyNumberFormat="1" applyFont="1" applyBorder="1" applyProtection="1">
      <protection locked="0"/>
    </xf>
    <xf numFmtId="169" fontId="11" fillId="0" borderId="31" xfId="0" applyNumberFormat="1" applyFont="1" applyBorder="1" applyAlignment="1">
      <alignment horizontal="right"/>
    </xf>
    <xf numFmtId="169" fontId="11" fillId="0" borderId="31" xfId="0" applyNumberFormat="1" applyFont="1" applyBorder="1" applyAlignment="1" applyProtection="1">
      <alignment horizontal="right"/>
      <protection locked="0"/>
    </xf>
    <xf numFmtId="169" fontId="11" fillId="0" borderId="31" xfId="0" applyNumberFormat="1" applyFont="1" applyBorder="1"/>
    <xf numFmtId="169" fontId="11" fillId="0" borderId="31" xfId="0" applyNumberFormat="1" applyFont="1" applyBorder="1" applyProtection="1">
      <protection locked="0"/>
    </xf>
    <xf numFmtId="3" fontId="11" fillId="0" borderId="31" xfId="11" applyNumberFormat="1" applyFont="1" applyBorder="1" applyProtection="1">
      <protection locked="0"/>
    </xf>
    <xf numFmtId="3" fontId="11" fillId="0" borderId="29" xfId="0" applyNumberFormat="1" applyFont="1" applyBorder="1" applyAlignment="1" applyProtection="1">
      <alignment vertical="center"/>
      <protection locked="0"/>
    </xf>
    <xf numFmtId="3" fontId="11" fillId="0" borderId="29" xfId="11" applyNumberFormat="1" applyFont="1" applyBorder="1" applyProtection="1">
      <protection locked="0"/>
    </xf>
    <xf numFmtId="3" fontId="12" fillId="0" borderId="29" xfId="0" applyNumberFormat="1" applyFont="1" applyBorder="1" applyProtection="1">
      <protection locked="0"/>
    </xf>
    <xf numFmtId="3" fontId="12" fillId="0" borderId="31" xfId="0" applyNumberFormat="1" applyFont="1" applyBorder="1" applyAlignment="1">
      <alignment horizontal="right"/>
    </xf>
    <xf numFmtId="3" fontId="12" fillId="0" borderId="31" xfId="1" applyNumberFormat="1" applyFont="1" applyBorder="1" applyAlignment="1">
      <alignment horizontal="right"/>
    </xf>
    <xf numFmtId="3" fontId="12" fillId="0" borderId="31" xfId="0" applyNumberFormat="1" applyFont="1" applyBorder="1" applyProtection="1">
      <protection locked="0"/>
    </xf>
    <xf numFmtId="3" fontId="12" fillId="0" borderId="31" xfId="0" applyNumberFormat="1" applyFont="1" applyBorder="1" applyAlignment="1" applyProtection="1">
      <alignment horizontal="right"/>
      <protection locked="0"/>
    </xf>
  </cellXfs>
  <cellStyles count="17">
    <cellStyle name="Comma" xfId="1" builtinId="3"/>
    <cellStyle name="Comma 2" xfId="10" xr:uid="{00000000-0005-0000-0000-000001000000}"/>
    <cellStyle name="Comma 3" xfId="14" xr:uid="{00000000-0005-0000-0000-000002000000}"/>
    <cellStyle name="Comma 4" xfId="5" xr:uid="{00000000-0005-0000-0000-000003000000}"/>
    <cellStyle name="Comma_FY2011 DPH Budget_03.05.10" xfId="7" xr:uid="{00000000-0005-0000-0000-000004000000}"/>
    <cellStyle name="Currency 2" xfId="4" xr:uid="{00000000-0005-0000-0000-000005000000}"/>
    <cellStyle name="Hyperlink" xfId="16" builtinId="8"/>
    <cellStyle name="Normal" xfId="0" builtinId="0"/>
    <cellStyle name="Normal 10" xfId="8" xr:uid="{00000000-0005-0000-0000-000007000000}"/>
    <cellStyle name="Normal 2" xfId="11" xr:uid="{00000000-0005-0000-0000-000008000000}"/>
    <cellStyle name="Normal 2 2" xfId="12" xr:uid="{00000000-0005-0000-0000-000009000000}"/>
    <cellStyle name="Normal 3" xfId="13" xr:uid="{00000000-0005-0000-0000-00000A000000}"/>
    <cellStyle name="Normal 4" xfId="15" xr:uid="{00000000-0005-0000-0000-00000B000000}"/>
    <cellStyle name="Normal_07DPHSS-SP-Local&amp;SpecialFundsProposed2-4-11-06" xfId="2" xr:uid="{00000000-0005-0000-0000-00000C000000}"/>
    <cellStyle name="Normal_07PH-(Revised)StaffingPatternFed-Match" xfId="3" xr:uid="{00000000-0005-0000-0000-00000D000000}"/>
    <cellStyle name="Normal_BFHNS SP Proposed fy2014_sp1_fy14_staff (1)" xfId="9" xr:uid="{00000000-0005-0000-0000-00000E000000}"/>
    <cellStyle name="Normal_FY_2012_BBMR_SP-1_FORM_(FY12_PROPOSED_with_Summary_Page) DPH" xfId="6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server\clerical%20request\ASU\ASU%202005\Tommy%20AO\2005%20Budget%20&amp;%20Program%20Info\2005%20Ledgers%20and%20Requisition%20Log\FY%2005%20Obj%20Class%20Ledg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dger SUMMARY"/>
      <sheetName val="SAA"/>
      <sheetName val="APS"/>
      <sheetName val="MYM"/>
      <sheetName val="SOA"/>
      <sheetName val="IIIB"/>
      <sheetName val="IIIC1"/>
      <sheetName val="IIIC2"/>
      <sheetName val="NSIP"/>
      <sheetName val="IIID"/>
      <sheetName val="IIIE"/>
      <sheetName val="VII"/>
      <sheetName val="SHIP"/>
      <sheetName val="Programs"/>
      <sheetName val="05 Budget SUMMARY"/>
      <sheetName val="FY05 Requisitions"/>
      <sheetName val="SHIP 04"/>
      <sheetName val="SHIP 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V126"/>
  <sheetViews>
    <sheetView tabSelected="1" view="pageBreakPreview" topLeftCell="A52" zoomScaleNormal="85" zoomScaleSheetLayoutView="100" workbookViewId="0">
      <selection activeCell="R55" sqref="R55"/>
    </sheetView>
  </sheetViews>
  <sheetFormatPr defaultColWidth="8.77734375" defaultRowHeight="11.25"/>
  <cols>
    <col min="1" max="1" width="2.77734375" style="6" customWidth="1"/>
    <col min="2" max="2" width="7.21875" style="6" customWidth="1"/>
    <col min="3" max="3" width="25.109375" style="6" bestFit="1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9.5546875" style="6" bestFit="1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12.75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2.75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62" t="s">
        <v>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12.75">
      <c r="A7" s="3"/>
      <c r="B7" s="3"/>
      <c r="C7" s="3"/>
      <c r="D7" s="6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62" t="s">
        <v>8</v>
      </c>
      <c r="E8" s="8"/>
      <c r="F8" s="1"/>
      <c r="G8" s="62" t="s">
        <v>9</v>
      </c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.75" thickBot="1">
      <c r="A9" s="1"/>
      <c r="B9" s="1"/>
      <c r="C9" s="1"/>
      <c r="D9" s="1"/>
      <c r="E9" s="1"/>
      <c r="F9"/>
      <c r="G9"/>
      <c r="H9"/>
      <c r="I9"/>
      <c r="J9"/>
      <c r="K9" s="1"/>
      <c r="L9" s="1"/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2.75" thickTop="1" thickBot="1">
      <c r="A10" s="1"/>
      <c r="B10" s="10" t="s">
        <v>10</v>
      </c>
      <c r="C10" s="11"/>
      <c r="D10" s="11"/>
      <c r="E10" s="11"/>
      <c r="F10" s="11"/>
      <c r="G10" s="11"/>
      <c r="H10" s="11"/>
      <c r="I10" s="11"/>
      <c r="J10" s="12"/>
      <c r="K10" s="1"/>
      <c r="L10" s="1"/>
      <c r="M10" s="1"/>
      <c r="N10" s="1"/>
      <c r="O10" s="1"/>
      <c r="P10" s="1"/>
      <c r="Q10" s="10" t="s">
        <v>10</v>
      </c>
      <c r="R10" s="12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" thickTop="1">
      <c r="A11" s="1"/>
      <c r="B11" s="13"/>
      <c r="C11" s="1"/>
      <c r="D11" s="1"/>
      <c r="E11" s="1"/>
      <c r="F11" s="1"/>
      <c r="G11" s="1"/>
      <c r="H11" s="1"/>
      <c r="I11" s="1"/>
      <c r="J11" s="14"/>
      <c r="K11" s="1"/>
      <c r="L11" s="1"/>
      <c r="M11" s="1"/>
      <c r="N11" s="1"/>
      <c r="O11" s="1"/>
      <c r="P11" s="1"/>
      <c r="Q11" s="13"/>
      <c r="R11" s="14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>
      <c r="A12" s="1"/>
      <c r="B12" s="15" t="s">
        <v>11</v>
      </c>
      <c r="C12" s="16" t="s">
        <v>12</v>
      </c>
      <c r="D12" s="17" t="s">
        <v>13</v>
      </c>
      <c r="E12" s="16" t="s">
        <v>14</v>
      </c>
      <c r="F12" s="17" t="s">
        <v>15</v>
      </c>
      <c r="G12" s="18" t="s">
        <v>16</v>
      </c>
      <c r="H12" s="18" t="s">
        <v>17</v>
      </c>
      <c r="I12" s="18" t="s">
        <v>18</v>
      </c>
      <c r="J12" s="19" t="s">
        <v>19</v>
      </c>
      <c r="K12" s="16" t="s">
        <v>20</v>
      </c>
      <c r="L12" s="16" t="s">
        <v>21</v>
      </c>
      <c r="M12" s="17" t="s">
        <v>22</v>
      </c>
      <c r="N12" s="17" t="s">
        <v>23</v>
      </c>
      <c r="O12" s="17" t="s">
        <v>24</v>
      </c>
      <c r="P12" s="17" t="s">
        <v>25</v>
      </c>
      <c r="Q12" s="20" t="s">
        <v>26</v>
      </c>
      <c r="R12" s="19" t="s">
        <v>27</v>
      </c>
      <c r="S12" s="20" t="s">
        <v>28</v>
      </c>
      <c r="T12" s="21" t="s">
        <v>29</v>
      </c>
      <c r="U12" s="21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22"/>
      <c r="B13" s="23" t="s">
        <v>0</v>
      </c>
      <c r="C13" s="24"/>
      <c r="D13" s="25" t="s">
        <v>0</v>
      </c>
      <c r="E13" s="25" t="s">
        <v>0</v>
      </c>
      <c r="F13" s="25" t="s">
        <v>0</v>
      </c>
      <c r="G13" s="26"/>
      <c r="H13" s="26" t="s">
        <v>0</v>
      </c>
      <c r="I13" s="200" t="s">
        <v>30</v>
      </c>
      <c r="J13" s="201"/>
      <c r="K13" s="27" t="s">
        <v>0</v>
      </c>
      <c r="L13" s="22"/>
      <c r="M13" s="27"/>
      <c r="N13" s="27"/>
      <c r="O13" s="27" t="s">
        <v>31</v>
      </c>
      <c r="P13" s="27"/>
      <c r="Q13" s="28"/>
      <c r="R13" s="29"/>
      <c r="S13" s="30"/>
      <c r="T13" s="30"/>
      <c r="U13" s="181"/>
      <c r="V13" s="181"/>
      <c r="W13" s="181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31"/>
      <c r="B14" s="32" t="s">
        <v>32</v>
      </c>
      <c r="C14" s="26" t="s">
        <v>32</v>
      </c>
      <c r="D14" s="26" t="s">
        <v>33</v>
      </c>
      <c r="E14" s="26" t="s">
        <v>34</v>
      </c>
      <c r="F14" s="26" t="s">
        <v>0</v>
      </c>
      <c r="G14" s="26"/>
      <c r="H14" s="26" t="s">
        <v>0</v>
      </c>
      <c r="I14" s="202"/>
      <c r="J14" s="203"/>
      <c r="K14" s="33" t="s">
        <v>35</v>
      </c>
      <c r="L14" s="34" t="s">
        <v>36</v>
      </c>
      <c r="M14" s="34" t="s">
        <v>37</v>
      </c>
      <c r="N14" s="34" t="s">
        <v>38</v>
      </c>
      <c r="O14" s="34" t="s">
        <v>39</v>
      </c>
      <c r="P14" s="22" t="s">
        <v>40</v>
      </c>
      <c r="Q14" s="23" t="s">
        <v>41</v>
      </c>
      <c r="R14" s="35" t="s">
        <v>42</v>
      </c>
      <c r="S14" s="30" t="s">
        <v>43</v>
      </c>
      <c r="T14" s="36" t="s">
        <v>44</v>
      </c>
      <c r="U14" s="181"/>
      <c r="V14" s="181"/>
      <c r="W14" s="18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2" thickBot="1">
      <c r="A15" s="37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41" t="s">
        <v>54</v>
      </c>
      <c r="K15" s="42" t="s">
        <v>55</v>
      </c>
      <c r="L15" s="43" t="s">
        <v>56</v>
      </c>
      <c r="M15" s="43" t="s">
        <v>57</v>
      </c>
      <c r="N15" s="43" t="s">
        <v>58</v>
      </c>
      <c r="O15" s="43" t="s">
        <v>59</v>
      </c>
      <c r="P15" s="44" t="s">
        <v>60</v>
      </c>
      <c r="Q15" s="45" t="s">
        <v>61</v>
      </c>
      <c r="R15" s="46" t="s">
        <v>61</v>
      </c>
      <c r="S15" s="42" t="s">
        <v>62</v>
      </c>
      <c r="T15" s="43" t="s">
        <v>63</v>
      </c>
      <c r="U15" s="181"/>
      <c r="V15" s="181"/>
      <c r="W15" s="18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Top="1">
      <c r="A16" s="164">
        <v>1</v>
      </c>
      <c r="B16" s="208">
        <v>7201</v>
      </c>
      <c r="C16" s="209" t="s">
        <v>64</v>
      </c>
      <c r="D16" s="209" t="s">
        <v>65</v>
      </c>
      <c r="E16" s="210" t="s">
        <v>66</v>
      </c>
      <c r="F16" s="211">
        <v>28269</v>
      </c>
      <c r="G16" s="212"/>
      <c r="H16" s="213"/>
      <c r="I16" s="214">
        <v>46049</v>
      </c>
      <c r="J16" s="215">
        <v>0</v>
      </c>
      <c r="K16" s="216">
        <f>(+F16+G16+H16+J16)</f>
        <v>28269</v>
      </c>
      <c r="L16" s="217">
        <f>+ROUND((K16*0.3077),0)</f>
        <v>8698</v>
      </c>
      <c r="M16" s="218">
        <v>495</v>
      </c>
      <c r="N16" s="216">
        <v>0</v>
      </c>
      <c r="O16" s="218">
        <f>+ROUND((K16*0.0145),0)</f>
        <v>410</v>
      </c>
      <c r="P16" s="218">
        <v>187</v>
      </c>
      <c r="Q16" s="219">
        <v>8310</v>
      </c>
      <c r="R16" s="218">
        <v>486</v>
      </c>
      <c r="S16" s="216">
        <f>+L16+M16+N16+O16+P16+Q16+R16</f>
        <v>18586</v>
      </c>
      <c r="T16" s="216">
        <f>SUM(K16+S16)</f>
        <v>46855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>
      <c r="A17" s="64">
        <v>2</v>
      </c>
      <c r="B17" s="220">
        <v>6221</v>
      </c>
      <c r="C17" s="221" t="s">
        <v>67</v>
      </c>
      <c r="D17" s="221" t="s">
        <v>68</v>
      </c>
      <c r="E17" s="222" t="s">
        <v>69</v>
      </c>
      <c r="F17" s="223">
        <v>48894</v>
      </c>
      <c r="G17" s="224"/>
      <c r="H17" s="225"/>
      <c r="I17" s="226">
        <v>45823</v>
      </c>
      <c r="J17" s="227">
        <v>534</v>
      </c>
      <c r="K17" s="223">
        <f>SUM(F17,G17,H17,J17)</f>
        <v>49428</v>
      </c>
      <c r="L17" s="223">
        <f>ROUND((K17*0.3077),0)</f>
        <v>15209</v>
      </c>
      <c r="M17" s="223">
        <v>495</v>
      </c>
      <c r="N17" s="223">
        <v>0</v>
      </c>
      <c r="O17" s="223">
        <f>ROUND((K17*0.0145),0)</f>
        <v>717</v>
      </c>
      <c r="P17" s="223">
        <v>187</v>
      </c>
      <c r="Q17" s="223">
        <v>8551</v>
      </c>
      <c r="R17" s="223">
        <v>298</v>
      </c>
      <c r="S17" s="223">
        <f>SUM(L17:R17)</f>
        <v>25457</v>
      </c>
      <c r="T17" s="223">
        <f>SUM(K17,S17)</f>
        <v>74885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64">
        <f t="shared" ref="A18:A40" si="0">SUM(A17+1)</f>
        <v>3</v>
      </c>
      <c r="B18" s="228">
        <v>6980</v>
      </c>
      <c r="C18" s="229" t="s">
        <v>70</v>
      </c>
      <c r="D18" s="229" t="s">
        <v>71</v>
      </c>
      <c r="E18" s="222" t="s">
        <v>72</v>
      </c>
      <c r="F18" s="230">
        <v>38908</v>
      </c>
      <c r="G18" s="231"/>
      <c r="H18" s="232"/>
      <c r="I18" s="233">
        <v>46000</v>
      </c>
      <c r="J18" s="227">
        <v>0</v>
      </c>
      <c r="K18" s="234">
        <f>(+F18+G18+H18+J18)</f>
        <v>38908</v>
      </c>
      <c r="L18" s="234">
        <f t="shared" ref="L18:L40" si="1">+ROUND((K18*0.3077),0)</f>
        <v>11972</v>
      </c>
      <c r="M18" s="235">
        <v>495</v>
      </c>
      <c r="N18" s="234">
        <v>0</v>
      </c>
      <c r="O18" s="235">
        <f t="shared" ref="O18:O40" si="2">+ROUND((K18*0.0145),0)</f>
        <v>564</v>
      </c>
      <c r="P18" s="235">
        <v>187</v>
      </c>
      <c r="Q18" s="235">
        <v>4801</v>
      </c>
      <c r="R18" s="235">
        <v>342</v>
      </c>
      <c r="S18" s="234">
        <f t="shared" ref="S18:S40" si="3">+L18+M18+N18+O18+P18+Q18+R18</f>
        <v>18361</v>
      </c>
      <c r="T18" s="234">
        <f t="shared" ref="T18:T32" si="4">SUM(K18+S18)</f>
        <v>57269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67">
        <f t="shared" si="0"/>
        <v>4</v>
      </c>
      <c r="B19" s="228">
        <v>6411</v>
      </c>
      <c r="C19" s="229" t="s">
        <v>70</v>
      </c>
      <c r="D19" s="229" t="s">
        <v>73</v>
      </c>
      <c r="E19" s="222" t="s">
        <v>74</v>
      </c>
      <c r="F19" s="230">
        <v>48417</v>
      </c>
      <c r="G19" s="231"/>
      <c r="H19" s="232"/>
      <c r="I19" s="233">
        <v>46051</v>
      </c>
      <c r="J19" s="227">
        <v>0</v>
      </c>
      <c r="K19" s="234">
        <f>(+F19+G19+H19+J19)</f>
        <v>48417</v>
      </c>
      <c r="L19" s="234">
        <f t="shared" si="1"/>
        <v>14898</v>
      </c>
      <c r="M19" s="235">
        <v>495</v>
      </c>
      <c r="N19" s="234">
        <v>0</v>
      </c>
      <c r="O19" s="235">
        <f t="shared" si="2"/>
        <v>702</v>
      </c>
      <c r="P19" s="235">
        <v>187</v>
      </c>
      <c r="Q19" s="236">
        <v>15868</v>
      </c>
      <c r="R19" s="235">
        <v>486</v>
      </c>
      <c r="S19" s="234">
        <f t="shared" si="3"/>
        <v>32636</v>
      </c>
      <c r="T19" s="234">
        <f t="shared" si="4"/>
        <v>81053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64">
        <f>SUM(A19+1)</f>
        <v>5</v>
      </c>
      <c r="B20" s="208">
        <v>6842</v>
      </c>
      <c r="C20" s="209" t="s">
        <v>70</v>
      </c>
      <c r="D20" s="209" t="s">
        <v>75</v>
      </c>
      <c r="E20" s="210" t="s">
        <v>76</v>
      </c>
      <c r="F20" s="237">
        <v>30169</v>
      </c>
      <c r="G20" s="238"/>
      <c r="H20" s="239"/>
      <c r="I20" s="240"/>
      <c r="J20" s="241">
        <v>0</v>
      </c>
      <c r="K20" s="242">
        <v>33731</v>
      </c>
      <c r="L20" s="243">
        <f t="shared" si="1"/>
        <v>10379</v>
      </c>
      <c r="M20" s="244">
        <v>495</v>
      </c>
      <c r="N20" s="242">
        <v>0</v>
      </c>
      <c r="O20" s="244">
        <f t="shared" si="2"/>
        <v>489</v>
      </c>
      <c r="P20" s="244">
        <v>187</v>
      </c>
      <c r="Q20" s="245">
        <v>8310</v>
      </c>
      <c r="R20" s="244">
        <v>486</v>
      </c>
      <c r="S20" s="242">
        <f t="shared" si="3"/>
        <v>20346</v>
      </c>
      <c r="T20" s="242">
        <f t="shared" si="4"/>
        <v>54077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64">
        <f t="shared" si="0"/>
        <v>6</v>
      </c>
      <c r="B21" s="228">
        <v>6656</v>
      </c>
      <c r="C21" s="229" t="s">
        <v>77</v>
      </c>
      <c r="D21" s="229" t="s">
        <v>78</v>
      </c>
      <c r="E21" s="222" t="s">
        <v>79</v>
      </c>
      <c r="F21" s="230">
        <v>44417</v>
      </c>
      <c r="G21" s="231"/>
      <c r="H21" s="232"/>
      <c r="I21" s="233">
        <v>46029</v>
      </c>
      <c r="J21" s="227">
        <v>0</v>
      </c>
      <c r="K21" s="234">
        <f t="shared" ref="K21:K40" si="5">(+F21+G21+H21+J21)</f>
        <v>44417</v>
      </c>
      <c r="L21" s="234">
        <f t="shared" si="1"/>
        <v>13667</v>
      </c>
      <c r="M21" s="235">
        <v>495</v>
      </c>
      <c r="N21" s="234">
        <v>0</v>
      </c>
      <c r="O21" s="235">
        <f t="shared" si="2"/>
        <v>644</v>
      </c>
      <c r="P21" s="235">
        <v>187</v>
      </c>
      <c r="Q21" s="235">
        <v>6921</v>
      </c>
      <c r="R21" s="235">
        <v>404</v>
      </c>
      <c r="S21" s="234">
        <f t="shared" si="3"/>
        <v>22318</v>
      </c>
      <c r="T21" s="234">
        <f t="shared" si="4"/>
        <v>66735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64">
        <f t="shared" si="0"/>
        <v>7</v>
      </c>
      <c r="B22" s="208">
        <v>6721</v>
      </c>
      <c r="C22" s="209" t="s">
        <v>77</v>
      </c>
      <c r="D22" s="209" t="s">
        <v>80</v>
      </c>
      <c r="E22" s="210" t="s">
        <v>81</v>
      </c>
      <c r="F22" s="237">
        <v>32355</v>
      </c>
      <c r="G22" s="238"/>
      <c r="H22" s="239"/>
      <c r="I22" s="214"/>
      <c r="J22" s="241">
        <v>0</v>
      </c>
      <c r="K22" s="242">
        <f t="shared" si="5"/>
        <v>32355</v>
      </c>
      <c r="L22" s="243">
        <f t="shared" si="1"/>
        <v>9956</v>
      </c>
      <c r="M22" s="244">
        <v>495</v>
      </c>
      <c r="N22" s="242">
        <v>0</v>
      </c>
      <c r="O22" s="244">
        <f t="shared" si="2"/>
        <v>469</v>
      </c>
      <c r="P22" s="244">
        <v>187</v>
      </c>
      <c r="Q22" s="246">
        <v>8310</v>
      </c>
      <c r="R22" s="244">
        <v>486</v>
      </c>
      <c r="S22" s="242">
        <f t="shared" si="3"/>
        <v>19903</v>
      </c>
      <c r="T22" s="242">
        <f t="shared" si="4"/>
        <v>52258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64">
        <f t="shared" si="0"/>
        <v>8</v>
      </c>
      <c r="B23" s="208">
        <v>6231</v>
      </c>
      <c r="C23" s="209" t="s">
        <v>77</v>
      </c>
      <c r="D23" s="209" t="s">
        <v>82</v>
      </c>
      <c r="E23" s="210" t="s">
        <v>81</v>
      </c>
      <c r="F23" s="241">
        <v>32355</v>
      </c>
      <c r="G23" s="247"/>
      <c r="H23" s="248"/>
      <c r="I23" s="249"/>
      <c r="J23" s="241">
        <v>0</v>
      </c>
      <c r="K23" s="242">
        <f t="shared" si="5"/>
        <v>32355</v>
      </c>
      <c r="L23" s="243">
        <f t="shared" si="1"/>
        <v>9956</v>
      </c>
      <c r="M23" s="244">
        <v>495</v>
      </c>
      <c r="N23" s="242">
        <v>0</v>
      </c>
      <c r="O23" s="244">
        <f t="shared" si="2"/>
        <v>469</v>
      </c>
      <c r="P23" s="244">
        <v>187</v>
      </c>
      <c r="Q23" s="246">
        <v>8310</v>
      </c>
      <c r="R23" s="244">
        <v>486</v>
      </c>
      <c r="S23" s="242">
        <f t="shared" si="3"/>
        <v>19903</v>
      </c>
      <c r="T23" s="242">
        <f t="shared" si="4"/>
        <v>52258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64">
        <f t="shared" si="0"/>
        <v>9</v>
      </c>
      <c r="B24" s="228">
        <v>6883</v>
      </c>
      <c r="C24" s="229" t="s">
        <v>83</v>
      </c>
      <c r="D24" s="250" t="s">
        <v>84</v>
      </c>
      <c r="E24" s="222" t="s">
        <v>85</v>
      </c>
      <c r="F24" s="230">
        <v>40443</v>
      </c>
      <c r="G24" s="231"/>
      <c r="H24" s="232"/>
      <c r="I24" s="233">
        <v>45847</v>
      </c>
      <c r="J24" s="227">
        <v>331</v>
      </c>
      <c r="K24" s="234">
        <f t="shared" si="5"/>
        <v>40774</v>
      </c>
      <c r="L24" s="234">
        <f t="shared" si="1"/>
        <v>12546</v>
      </c>
      <c r="M24" s="235">
        <v>495</v>
      </c>
      <c r="N24" s="234">
        <v>0</v>
      </c>
      <c r="O24" s="235">
        <f t="shared" si="2"/>
        <v>591</v>
      </c>
      <c r="P24" s="235">
        <v>187</v>
      </c>
      <c r="Q24" s="235">
        <v>8310</v>
      </c>
      <c r="R24" s="235">
        <v>486</v>
      </c>
      <c r="S24" s="234">
        <f t="shared" si="3"/>
        <v>22615</v>
      </c>
      <c r="T24" s="234">
        <f t="shared" si="4"/>
        <v>63389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64">
        <f t="shared" si="0"/>
        <v>10</v>
      </c>
      <c r="B25" s="228">
        <v>6284</v>
      </c>
      <c r="C25" s="229" t="s">
        <v>83</v>
      </c>
      <c r="D25" s="229" t="s">
        <v>86</v>
      </c>
      <c r="E25" s="222" t="s">
        <v>87</v>
      </c>
      <c r="F25" s="230">
        <v>41727</v>
      </c>
      <c r="G25" s="231"/>
      <c r="H25" s="232"/>
      <c r="I25" s="233">
        <v>46036</v>
      </c>
      <c r="J25" s="227">
        <v>0</v>
      </c>
      <c r="K25" s="234">
        <f t="shared" si="5"/>
        <v>41727</v>
      </c>
      <c r="L25" s="234">
        <f t="shared" si="1"/>
        <v>12839</v>
      </c>
      <c r="M25" s="235">
        <v>495</v>
      </c>
      <c r="N25" s="234">
        <v>0</v>
      </c>
      <c r="O25" s="235">
        <f t="shared" si="2"/>
        <v>605</v>
      </c>
      <c r="P25" s="235">
        <v>187</v>
      </c>
      <c r="Q25" s="235">
        <v>8310</v>
      </c>
      <c r="R25" s="235">
        <v>486</v>
      </c>
      <c r="S25" s="234">
        <f t="shared" si="3"/>
        <v>22922</v>
      </c>
      <c r="T25" s="234">
        <f t="shared" si="4"/>
        <v>64649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64">
        <f t="shared" si="0"/>
        <v>11</v>
      </c>
      <c r="B26" s="228">
        <v>6685</v>
      </c>
      <c r="C26" s="229" t="s">
        <v>88</v>
      </c>
      <c r="D26" s="229" t="s">
        <v>89</v>
      </c>
      <c r="E26" s="251" t="s">
        <v>90</v>
      </c>
      <c r="F26" s="227">
        <v>53571</v>
      </c>
      <c r="G26" s="231"/>
      <c r="H26" s="232"/>
      <c r="I26" s="252">
        <v>45708</v>
      </c>
      <c r="J26" s="227">
        <v>1405</v>
      </c>
      <c r="K26" s="234">
        <f t="shared" si="5"/>
        <v>54976</v>
      </c>
      <c r="L26" s="234">
        <f t="shared" si="1"/>
        <v>16916</v>
      </c>
      <c r="M26" s="235">
        <v>495</v>
      </c>
      <c r="N26" s="234">
        <v>0</v>
      </c>
      <c r="O26" s="235">
        <f t="shared" si="2"/>
        <v>797</v>
      </c>
      <c r="P26" s="235">
        <v>187</v>
      </c>
      <c r="Q26" s="235">
        <v>21918</v>
      </c>
      <c r="R26" s="235">
        <v>653</v>
      </c>
      <c r="S26" s="234">
        <f t="shared" si="3"/>
        <v>40966</v>
      </c>
      <c r="T26" s="234">
        <f t="shared" si="4"/>
        <v>95942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64">
        <f t="shared" si="0"/>
        <v>12</v>
      </c>
      <c r="B27" s="228">
        <v>6273</v>
      </c>
      <c r="C27" s="229" t="s">
        <v>88</v>
      </c>
      <c r="D27" s="229" t="s">
        <v>91</v>
      </c>
      <c r="E27" s="222" t="s">
        <v>92</v>
      </c>
      <c r="F27" s="230">
        <v>66171</v>
      </c>
      <c r="G27" s="231"/>
      <c r="H27" s="232"/>
      <c r="I27" s="233">
        <v>46006</v>
      </c>
      <c r="J27" s="227">
        <v>0</v>
      </c>
      <c r="K27" s="234">
        <f t="shared" si="5"/>
        <v>66171</v>
      </c>
      <c r="L27" s="234">
        <f t="shared" si="1"/>
        <v>20361</v>
      </c>
      <c r="M27" s="235">
        <v>495</v>
      </c>
      <c r="N27" s="234">
        <v>0</v>
      </c>
      <c r="O27" s="235">
        <f t="shared" si="2"/>
        <v>959</v>
      </c>
      <c r="P27" s="235">
        <v>187</v>
      </c>
      <c r="Q27" s="235">
        <v>8551</v>
      </c>
      <c r="R27" s="235">
        <v>342</v>
      </c>
      <c r="S27" s="234">
        <f t="shared" si="3"/>
        <v>30895</v>
      </c>
      <c r="T27" s="234">
        <f t="shared" si="4"/>
        <v>97066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64">
        <f t="shared" si="0"/>
        <v>13</v>
      </c>
      <c r="B28" s="228">
        <v>6588</v>
      </c>
      <c r="C28" s="229" t="s">
        <v>88</v>
      </c>
      <c r="D28" s="229" t="s">
        <v>93</v>
      </c>
      <c r="E28" s="222" t="s">
        <v>94</v>
      </c>
      <c r="F28" s="230">
        <v>59895</v>
      </c>
      <c r="G28" s="231"/>
      <c r="H28" s="232"/>
      <c r="I28" s="233">
        <v>45853</v>
      </c>
      <c r="J28" s="227">
        <v>567</v>
      </c>
      <c r="K28" s="234">
        <f t="shared" si="5"/>
        <v>60462</v>
      </c>
      <c r="L28" s="234">
        <f t="shared" si="1"/>
        <v>18604</v>
      </c>
      <c r="M28" s="235">
        <v>495</v>
      </c>
      <c r="N28" s="234">
        <v>0</v>
      </c>
      <c r="O28" s="235">
        <f t="shared" si="2"/>
        <v>877</v>
      </c>
      <c r="P28" s="235">
        <v>187</v>
      </c>
      <c r="Q28" s="235">
        <v>4801</v>
      </c>
      <c r="R28" s="235">
        <v>342</v>
      </c>
      <c r="S28" s="234">
        <f t="shared" si="3"/>
        <v>25306</v>
      </c>
      <c r="T28" s="234">
        <f t="shared" si="4"/>
        <v>85768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64">
        <f t="shared" si="0"/>
        <v>14</v>
      </c>
      <c r="B29" s="208">
        <v>6582</v>
      </c>
      <c r="C29" s="209" t="s">
        <v>88</v>
      </c>
      <c r="D29" s="209" t="s">
        <v>95</v>
      </c>
      <c r="E29" s="253" t="s">
        <v>96</v>
      </c>
      <c r="F29" s="254">
        <v>68269</v>
      </c>
      <c r="G29" s="247"/>
      <c r="H29" s="248"/>
      <c r="I29" s="255">
        <v>46020</v>
      </c>
      <c r="J29" s="254">
        <v>0</v>
      </c>
      <c r="K29" s="234">
        <f t="shared" si="5"/>
        <v>68269</v>
      </c>
      <c r="L29" s="234">
        <f t="shared" si="1"/>
        <v>21006</v>
      </c>
      <c r="M29" s="235">
        <v>495</v>
      </c>
      <c r="N29" s="234">
        <v>0</v>
      </c>
      <c r="O29" s="235">
        <f t="shared" si="2"/>
        <v>990</v>
      </c>
      <c r="P29" s="235">
        <v>187</v>
      </c>
      <c r="Q29" s="235">
        <v>11192</v>
      </c>
      <c r="R29" s="235">
        <v>653</v>
      </c>
      <c r="S29" s="234">
        <f t="shared" si="3"/>
        <v>34523</v>
      </c>
      <c r="T29" s="234">
        <f t="shared" si="4"/>
        <v>102792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64">
        <f t="shared" si="0"/>
        <v>15</v>
      </c>
      <c r="B30" s="208">
        <v>6683</v>
      </c>
      <c r="C30" s="209" t="s">
        <v>88</v>
      </c>
      <c r="D30" s="209" t="s">
        <v>97</v>
      </c>
      <c r="E30" s="253" t="s">
        <v>92</v>
      </c>
      <c r="F30" s="254">
        <v>66171</v>
      </c>
      <c r="G30" s="247"/>
      <c r="H30" s="248"/>
      <c r="I30" s="255">
        <v>46166</v>
      </c>
      <c r="J30" s="376">
        <v>0</v>
      </c>
      <c r="K30" s="234">
        <f t="shared" si="5"/>
        <v>66171</v>
      </c>
      <c r="L30" s="234">
        <f t="shared" si="1"/>
        <v>20361</v>
      </c>
      <c r="M30" s="235">
        <v>495</v>
      </c>
      <c r="N30" s="234">
        <v>0</v>
      </c>
      <c r="O30" s="235">
        <f t="shared" si="2"/>
        <v>959</v>
      </c>
      <c r="P30" s="235">
        <v>187</v>
      </c>
      <c r="Q30" s="235">
        <v>8310</v>
      </c>
      <c r="R30" s="235">
        <v>342</v>
      </c>
      <c r="S30" s="234">
        <f t="shared" si="3"/>
        <v>30654</v>
      </c>
      <c r="T30" s="234">
        <f t="shared" si="4"/>
        <v>96825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64">
        <f t="shared" si="0"/>
        <v>16</v>
      </c>
      <c r="B31" s="228">
        <v>6272</v>
      </c>
      <c r="C31" s="229" t="s">
        <v>98</v>
      </c>
      <c r="D31" s="229" t="s">
        <v>99</v>
      </c>
      <c r="E31" s="222" t="s">
        <v>85</v>
      </c>
      <c r="F31" s="230">
        <v>40443</v>
      </c>
      <c r="G31" s="231"/>
      <c r="H31" s="232"/>
      <c r="I31" s="233">
        <v>45819</v>
      </c>
      <c r="J31" s="227">
        <v>441</v>
      </c>
      <c r="K31" s="234">
        <f t="shared" si="5"/>
        <v>40884</v>
      </c>
      <c r="L31" s="234">
        <f t="shared" si="1"/>
        <v>12580</v>
      </c>
      <c r="M31" s="235">
        <v>495</v>
      </c>
      <c r="N31" s="234">
        <v>0</v>
      </c>
      <c r="O31" s="235">
        <f t="shared" si="2"/>
        <v>593</v>
      </c>
      <c r="P31" s="235">
        <v>187</v>
      </c>
      <c r="Q31" s="235">
        <v>8551</v>
      </c>
      <c r="R31" s="235">
        <v>342</v>
      </c>
      <c r="S31" s="234">
        <f t="shared" si="3"/>
        <v>22748</v>
      </c>
      <c r="T31" s="234">
        <f t="shared" si="4"/>
        <v>63632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48">
        <v>17</v>
      </c>
      <c r="B32" s="228">
        <v>6525</v>
      </c>
      <c r="C32" s="229" t="s">
        <v>98</v>
      </c>
      <c r="D32" s="229" t="s">
        <v>100</v>
      </c>
      <c r="E32" s="251" t="s">
        <v>101</v>
      </c>
      <c r="F32" s="227">
        <v>53572</v>
      </c>
      <c r="G32" s="231"/>
      <c r="H32" s="232"/>
      <c r="I32" s="252">
        <v>46250</v>
      </c>
      <c r="J32" s="227">
        <v>0</v>
      </c>
      <c r="K32" s="234">
        <f t="shared" si="5"/>
        <v>53572</v>
      </c>
      <c r="L32" s="234">
        <f t="shared" si="1"/>
        <v>16484</v>
      </c>
      <c r="M32" s="235">
        <v>495</v>
      </c>
      <c r="N32" s="234">
        <v>0</v>
      </c>
      <c r="O32" s="235">
        <f t="shared" si="2"/>
        <v>777</v>
      </c>
      <c r="P32" s="235">
        <v>187</v>
      </c>
      <c r="Q32" s="235">
        <v>4801</v>
      </c>
      <c r="R32" s="235">
        <v>342</v>
      </c>
      <c r="S32" s="234">
        <f t="shared" si="3"/>
        <v>23086</v>
      </c>
      <c r="T32" s="234">
        <f t="shared" si="4"/>
        <v>76658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 s="74" customFormat="1">
      <c r="A33" s="64">
        <v>18</v>
      </c>
      <c r="B33" s="256">
        <v>7203</v>
      </c>
      <c r="C33" s="257" t="s">
        <v>418</v>
      </c>
      <c r="D33" s="250" t="s">
        <v>102</v>
      </c>
      <c r="E33" s="258" t="s">
        <v>81</v>
      </c>
      <c r="F33" s="259">
        <v>32355</v>
      </c>
      <c r="G33" s="231"/>
      <c r="H33" s="232"/>
      <c r="I33" s="260"/>
      <c r="J33" s="227">
        <v>0</v>
      </c>
      <c r="K33" s="261">
        <f t="shared" si="5"/>
        <v>32355</v>
      </c>
      <c r="L33" s="234">
        <f t="shared" si="1"/>
        <v>9956</v>
      </c>
      <c r="M33" s="261">
        <v>495</v>
      </c>
      <c r="N33" s="242">
        <v>0</v>
      </c>
      <c r="O33" s="244">
        <f t="shared" si="2"/>
        <v>469</v>
      </c>
      <c r="P33" s="261">
        <v>187</v>
      </c>
      <c r="Q33" s="262">
        <v>21918</v>
      </c>
      <c r="R33" s="244">
        <v>653</v>
      </c>
      <c r="S33" s="242">
        <f t="shared" si="3"/>
        <v>33678</v>
      </c>
      <c r="T33" s="261">
        <f>K33+S33</f>
        <v>66033</v>
      </c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</row>
    <row r="34" spans="1:74">
      <c r="A34" s="64">
        <f>SUM(A33+1)</f>
        <v>19</v>
      </c>
      <c r="B34" s="263">
        <v>6682</v>
      </c>
      <c r="C34" s="264" t="s">
        <v>103</v>
      </c>
      <c r="D34" s="264" t="s">
        <v>104</v>
      </c>
      <c r="E34" s="265" t="s">
        <v>105</v>
      </c>
      <c r="F34" s="266">
        <v>41372</v>
      </c>
      <c r="G34" s="267"/>
      <c r="H34" s="267"/>
      <c r="I34" s="268"/>
      <c r="J34" s="269">
        <v>0</v>
      </c>
      <c r="K34" s="270">
        <f t="shared" si="5"/>
        <v>41372</v>
      </c>
      <c r="L34" s="270">
        <f t="shared" si="1"/>
        <v>12730</v>
      </c>
      <c r="M34" s="271">
        <v>495</v>
      </c>
      <c r="N34" s="270">
        <v>0</v>
      </c>
      <c r="O34" s="271">
        <f t="shared" si="2"/>
        <v>600</v>
      </c>
      <c r="P34" s="271">
        <v>187</v>
      </c>
      <c r="Q34" s="271">
        <v>8310</v>
      </c>
      <c r="R34" s="271">
        <v>486</v>
      </c>
      <c r="S34" s="270">
        <f t="shared" si="3"/>
        <v>22808</v>
      </c>
      <c r="T34" s="270">
        <f t="shared" ref="T34:T40" si="6">SUM(K34+S34)</f>
        <v>64180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64">
        <f>SUM(A34+1)</f>
        <v>20</v>
      </c>
      <c r="B35" s="272">
        <v>7022</v>
      </c>
      <c r="C35" s="273" t="s">
        <v>419</v>
      </c>
      <c r="D35" s="273" t="s">
        <v>106</v>
      </c>
      <c r="E35" s="274" t="s">
        <v>107</v>
      </c>
      <c r="F35" s="271">
        <v>49731</v>
      </c>
      <c r="G35" s="267"/>
      <c r="H35" s="267"/>
      <c r="I35" s="268"/>
      <c r="J35" s="266">
        <v>0</v>
      </c>
      <c r="K35" s="270">
        <f t="shared" si="5"/>
        <v>49731</v>
      </c>
      <c r="L35" s="275">
        <f t="shared" si="1"/>
        <v>15302</v>
      </c>
      <c r="M35" s="271">
        <v>495</v>
      </c>
      <c r="N35" s="270">
        <v>0</v>
      </c>
      <c r="O35" s="271">
        <f t="shared" si="2"/>
        <v>721</v>
      </c>
      <c r="P35" s="271">
        <v>187</v>
      </c>
      <c r="Q35" s="271">
        <v>8310</v>
      </c>
      <c r="R35" s="271">
        <v>486</v>
      </c>
      <c r="S35" s="270">
        <f t="shared" si="3"/>
        <v>25501</v>
      </c>
      <c r="T35" s="270">
        <f t="shared" si="6"/>
        <v>75232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64">
        <f t="shared" si="0"/>
        <v>21</v>
      </c>
      <c r="B36" s="276">
        <v>6943</v>
      </c>
      <c r="C36" s="277" t="s">
        <v>108</v>
      </c>
      <c r="D36" s="278" t="s">
        <v>109</v>
      </c>
      <c r="E36" s="279" t="s">
        <v>107</v>
      </c>
      <c r="F36" s="280">
        <v>49731</v>
      </c>
      <c r="G36" s="281"/>
      <c r="H36" s="282"/>
      <c r="I36" s="283">
        <v>46203</v>
      </c>
      <c r="J36" s="284">
        <v>0</v>
      </c>
      <c r="K36" s="285">
        <f t="shared" si="5"/>
        <v>49731</v>
      </c>
      <c r="L36" s="286">
        <f t="shared" si="1"/>
        <v>15302</v>
      </c>
      <c r="M36" s="287">
        <v>495</v>
      </c>
      <c r="N36" s="285">
        <v>0</v>
      </c>
      <c r="O36" s="287">
        <f t="shared" si="2"/>
        <v>721</v>
      </c>
      <c r="P36" s="287">
        <v>187</v>
      </c>
      <c r="Q36" s="287">
        <v>8310</v>
      </c>
      <c r="R36" s="287">
        <v>486</v>
      </c>
      <c r="S36" s="285">
        <f t="shared" si="3"/>
        <v>25501</v>
      </c>
      <c r="T36" s="285">
        <f t="shared" si="6"/>
        <v>75232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64">
        <f t="shared" si="0"/>
        <v>22</v>
      </c>
      <c r="B37" s="272">
        <v>7022</v>
      </c>
      <c r="C37" s="273" t="s">
        <v>108</v>
      </c>
      <c r="D37" s="273" t="s">
        <v>110</v>
      </c>
      <c r="E37" s="274" t="s">
        <v>107</v>
      </c>
      <c r="F37" s="271">
        <v>49731</v>
      </c>
      <c r="G37" s="267"/>
      <c r="H37" s="267"/>
      <c r="I37" s="268">
        <v>46203</v>
      </c>
      <c r="J37" s="266">
        <v>0</v>
      </c>
      <c r="K37" s="270">
        <f t="shared" si="5"/>
        <v>49731</v>
      </c>
      <c r="L37" s="275">
        <f t="shared" si="1"/>
        <v>15302</v>
      </c>
      <c r="M37" s="271">
        <v>495</v>
      </c>
      <c r="N37" s="270">
        <v>0</v>
      </c>
      <c r="O37" s="271">
        <f t="shared" si="2"/>
        <v>721</v>
      </c>
      <c r="P37" s="271">
        <v>187</v>
      </c>
      <c r="Q37" s="271">
        <v>8310</v>
      </c>
      <c r="R37" s="271">
        <v>486</v>
      </c>
      <c r="S37" s="270">
        <f t="shared" si="3"/>
        <v>25501</v>
      </c>
      <c r="T37" s="270">
        <f t="shared" si="6"/>
        <v>75232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64">
        <f t="shared" si="0"/>
        <v>23</v>
      </c>
      <c r="B38" s="288">
        <v>6856</v>
      </c>
      <c r="C38" s="289" t="s">
        <v>111</v>
      </c>
      <c r="D38" s="289" t="s">
        <v>112</v>
      </c>
      <c r="E38" s="290" t="s">
        <v>113</v>
      </c>
      <c r="F38" s="291">
        <v>75392</v>
      </c>
      <c r="G38" s="292"/>
      <c r="H38" s="292"/>
      <c r="I38" s="293">
        <v>46127</v>
      </c>
      <c r="J38" s="269">
        <v>0</v>
      </c>
      <c r="K38" s="294">
        <f t="shared" si="5"/>
        <v>75392</v>
      </c>
      <c r="L38" s="294">
        <f t="shared" si="1"/>
        <v>23198</v>
      </c>
      <c r="M38" s="295">
        <v>495</v>
      </c>
      <c r="N38" s="294">
        <v>0</v>
      </c>
      <c r="O38" s="295">
        <f t="shared" si="2"/>
        <v>1093</v>
      </c>
      <c r="P38" s="295">
        <v>187</v>
      </c>
      <c r="Q38" s="295">
        <v>4801</v>
      </c>
      <c r="R38" s="295">
        <v>342</v>
      </c>
      <c r="S38" s="294">
        <f t="shared" si="3"/>
        <v>30116</v>
      </c>
      <c r="T38" s="294">
        <f t="shared" si="6"/>
        <v>105508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64">
        <f t="shared" si="0"/>
        <v>24</v>
      </c>
      <c r="B39" s="288">
        <v>6649</v>
      </c>
      <c r="C39" s="289" t="s">
        <v>114</v>
      </c>
      <c r="D39" s="289" t="s">
        <v>115</v>
      </c>
      <c r="E39" s="296" t="s">
        <v>116</v>
      </c>
      <c r="F39" s="297">
        <v>86219</v>
      </c>
      <c r="G39" s="292"/>
      <c r="H39" s="292"/>
      <c r="I39" s="298">
        <v>45985</v>
      </c>
      <c r="J39" s="291">
        <v>0</v>
      </c>
      <c r="K39" s="294">
        <f t="shared" si="5"/>
        <v>86219</v>
      </c>
      <c r="L39" s="294">
        <f t="shared" si="1"/>
        <v>26530</v>
      </c>
      <c r="M39" s="295">
        <v>495</v>
      </c>
      <c r="N39" s="294">
        <v>0</v>
      </c>
      <c r="O39" s="295">
        <f t="shared" si="2"/>
        <v>1250</v>
      </c>
      <c r="P39" s="295">
        <v>187</v>
      </c>
      <c r="Q39" s="295">
        <v>0</v>
      </c>
      <c r="R39" s="295">
        <v>486</v>
      </c>
      <c r="S39" s="294">
        <f t="shared" si="3"/>
        <v>28948</v>
      </c>
      <c r="T39" s="294">
        <f t="shared" si="6"/>
        <v>115167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48">
        <f t="shared" si="0"/>
        <v>25</v>
      </c>
      <c r="B40" s="263">
        <v>6905</v>
      </c>
      <c r="C40" s="264" t="s">
        <v>117</v>
      </c>
      <c r="D40" s="264" t="s">
        <v>118</v>
      </c>
      <c r="E40" s="265" t="s">
        <v>90</v>
      </c>
      <c r="F40" s="266">
        <v>51615</v>
      </c>
      <c r="G40" s="267"/>
      <c r="H40" s="267"/>
      <c r="I40" s="268">
        <v>46252</v>
      </c>
      <c r="J40" s="299">
        <v>0</v>
      </c>
      <c r="K40" s="294">
        <f t="shared" si="5"/>
        <v>51615</v>
      </c>
      <c r="L40" s="294">
        <f t="shared" si="1"/>
        <v>15882</v>
      </c>
      <c r="M40" s="295">
        <v>495</v>
      </c>
      <c r="N40" s="294">
        <v>0</v>
      </c>
      <c r="O40" s="295">
        <f t="shared" si="2"/>
        <v>748</v>
      </c>
      <c r="P40" s="295">
        <v>187</v>
      </c>
      <c r="Q40" s="295">
        <v>8551</v>
      </c>
      <c r="R40" s="295">
        <v>486</v>
      </c>
      <c r="S40" s="294">
        <f t="shared" si="3"/>
        <v>26349</v>
      </c>
      <c r="T40" s="294">
        <f t="shared" si="6"/>
        <v>77964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49"/>
      <c r="B41" s="875"/>
      <c r="C41" s="875"/>
      <c r="D41" s="166" t="s">
        <v>119</v>
      </c>
      <c r="E41" s="311" t="s">
        <v>120</v>
      </c>
      <c r="F41" s="876">
        <f>SUM(F16:F40)</f>
        <v>1230192</v>
      </c>
      <c r="G41" s="877">
        <f>SUM(G16:G40)</f>
        <v>0</v>
      </c>
      <c r="H41" s="877">
        <f>SUM(H16:H40)</f>
        <v>0</v>
      </c>
      <c r="I41" s="311" t="s">
        <v>120</v>
      </c>
      <c r="J41" s="877">
        <f t="shared" ref="J41:T41" si="7">SUM(J16:J40)</f>
        <v>3278</v>
      </c>
      <c r="K41" s="877">
        <f t="shared" si="7"/>
        <v>1237032</v>
      </c>
      <c r="L41" s="877">
        <f t="shared" si="7"/>
        <v>380634</v>
      </c>
      <c r="M41" s="877">
        <f t="shared" si="7"/>
        <v>12375</v>
      </c>
      <c r="N41" s="878">
        <f t="shared" si="7"/>
        <v>0</v>
      </c>
      <c r="O41" s="878">
        <f t="shared" si="7"/>
        <v>17935</v>
      </c>
      <c r="P41" s="878">
        <f t="shared" si="7"/>
        <v>4675</v>
      </c>
      <c r="Q41" s="878">
        <f t="shared" si="7"/>
        <v>222635</v>
      </c>
      <c r="R41" s="878">
        <f t="shared" si="7"/>
        <v>11373</v>
      </c>
      <c r="S41" s="878">
        <f t="shared" si="7"/>
        <v>649627</v>
      </c>
      <c r="T41" s="879">
        <f t="shared" si="7"/>
        <v>1886659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ht="12.75">
      <c r="A42" s="3" t="s">
        <v>121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122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204"/>
      <c r="M43" s="20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123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 t="s">
        <v>1</v>
      </c>
      <c r="B45" s="3"/>
      <c r="C45" s="3"/>
      <c r="D45" s="7" t="s">
        <v>2</v>
      </c>
      <c r="E45" s="1"/>
      <c r="F45" s="3" t="s">
        <v>0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</row>
    <row r="46" spans="1:74" ht="12.75">
      <c r="A46" s="3"/>
      <c r="B46" s="3"/>
      <c r="C46" s="3"/>
      <c r="D46" s="7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</row>
    <row r="47" spans="1:74" ht="12.75">
      <c r="A47" s="3" t="s">
        <v>3</v>
      </c>
      <c r="B47" s="3"/>
      <c r="C47" s="3"/>
      <c r="D47" s="7" t="s">
        <v>4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</row>
    <row r="48" spans="1:74" ht="12.75">
      <c r="A48" s="3"/>
      <c r="B48" s="3"/>
      <c r="C48" s="3"/>
      <c r="D48" s="7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.75">
      <c r="A49" s="3" t="s">
        <v>5</v>
      </c>
      <c r="B49" s="3"/>
      <c r="C49" s="3"/>
      <c r="D49" s="62" t="s">
        <v>6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 ht="12.75">
      <c r="A50" s="3"/>
      <c r="B50" s="3"/>
      <c r="C50" s="3"/>
      <c r="D50" s="6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 ht="12.75">
      <c r="A51" s="3" t="s">
        <v>7</v>
      </c>
      <c r="B51" s="3"/>
      <c r="C51" s="3"/>
      <c r="D51" s="62" t="s">
        <v>8</v>
      </c>
      <c r="E51" s="8"/>
      <c r="F51" s="1"/>
      <c r="G51" s="62" t="s">
        <v>9</v>
      </c>
      <c r="H51" s="1"/>
      <c r="I51" s="1"/>
      <c r="J51" s="1"/>
      <c r="K51" s="1"/>
      <c r="L51" s="9"/>
      <c r="M51" s="9"/>
      <c r="N51" s="9"/>
      <c r="O51" s="9"/>
      <c r="P51" s="9"/>
      <c r="Q51" s="9"/>
      <c r="R51" s="9"/>
      <c r="S51" s="9"/>
      <c r="T51" s="1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15.75" thickBot="1">
      <c r="A52" s="1"/>
      <c r="B52" s="1"/>
      <c r="C52" s="1"/>
      <c r="D52" s="1"/>
      <c r="E52" s="1"/>
      <c r="F52"/>
      <c r="G52"/>
      <c r="H52"/>
      <c r="I52"/>
      <c r="J52"/>
      <c r="K52" s="1"/>
      <c r="L52" s="1" t="s">
        <v>0</v>
      </c>
      <c r="M52" s="1"/>
      <c r="N52" s="1"/>
      <c r="O52" s="1"/>
      <c r="P52" s="1"/>
      <c r="Q52"/>
      <c r="R52"/>
      <c r="S52" s="1"/>
      <c r="T52" s="1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 ht="12.75" thickTop="1" thickBot="1">
      <c r="A53" s="1"/>
      <c r="B53" s="10" t="s">
        <v>10</v>
      </c>
      <c r="C53" s="11"/>
      <c r="D53" s="11"/>
      <c r="E53" s="11"/>
      <c r="F53" s="11"/>
      <c r="G53" s="11"/>
      <c r="H53" s="11"/>
      <c r="I53" s="11"/>
      <c r="J53" s="12"/>
      <c r="K53" s="1"/>
      <c r="L53" s="1"/>
      <c r="M53" s="1"/>
      <c r="N53" s="1"/>
      <c r="O53" s="1"/>
      <c r="P53" s="1"/>
      <c r="Q53" s="10" t="s">
        <v>10</v>
      </c>
      <c r="R53" s="12"/>
      <c r="S53" s="1"/>
      <c r="T53" s="1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Top="1">
      <c r="A54" s="1"/>
      <c r="B54" s="13"/>
      <c r="C54" s="1"/>
      <c r="D54" s="1"/>
      <c r="E54" s="1"/>
      <c r="F54" s="1"/>
      <c r="G54" s="1"/>
      <c r="H54" s="1"/>
      <c r="I54" s="1"/>
      <c r="J54" s="14"/>
      <c r="K54" s="1"/>
      <c r="L54" s="1"/>
      <c r="M54" s="1"/>
      <c r="N54" s="1"/>
      <c r="O54" s="1"/>
      <c r="P54" s="1"/>
      <c r="Q54" s="13"/>
      <c r="R54" s="14"/>
      <c r="S54" s="1"/>
      <c r="T54" s="1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1"/>
      <c r="B55" s="15" t="s">
        <v>11</v>
      </c>
      <c r="C55" s="16" t="s">
        <v>12</v>
      </c>
      <c r="D55" s="17" t="s">
        <v>13</v>
      </c>
      <c r="E55" s="16" t="s">
        <v>14</v>
      </c>
      <c r="F55" s="17" t="s">
        <v>15</v>
      </c>
      <c r="G55" s="18" t="s">
        <v>16</v>
      </c>
      <c r="H55" s="18" t="s">
        <v>17</v>
      </c>
      <c r="I55" s="18" t="s">
        <v>18</v>
      </c>
      <c r="J55" s="19" t="s">
        <v>19</v>
      </c>
      <c r="K55" s="16" t="s">
        <v>20</v>
      </c>
      <c r="L55" s="16" t="s">
        <v>21</v>
      </c>
      <c r="M55" s="17" t="s">
        <v>22</v>
      </c>
      <c r="N55" s="17" t="s">
        <v>23</v>
      </c>
      <c r="O55" s="17" t="s">
        <v>24</v>
      </c>
      <c r="P55" s="17" t="s">
        <v>25</v>
      </c>
      <c r="Q55" s="20" t="s">
        <v>26</v>
      </c>
      <c r="R55" s="19" t="s">
        <v>27</v>
      </c>
      <c r="S55" s="20" t="s">
        <v>28</v>
      </c>
      <c r="T55" s="21" t="s">
        <v>29</v>
      </c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22"/>
      <c r="B56" s="23" t="s">
        <v>0</v>
      </c>
      <c r="C56" s="24"/>
      <c r="D56" s="25" t="s">
        <v>0</v>
      </c>
      <c r="E56" s="25" t="s">
        <v>0</v>
      </c>
      <c r="F56" s="25" t="s">
        <v>0</v>
      </c>
      <c r="G56" s="26"/>
      <c r="H56" s="26" t="s">
        <v>0</v>
      </c>
      <c r="I56" s="200" t="s">
        <v>30</v>
      </c>
      <c r="J56" s="201"/>
      <c r="K56" s="27" t="s">
        <v>0</v>
      </c>
      <c r="L56" s="22"/>
      <c r="M56" s="27"/>
      <c r="N56" s="27"/>
      <c r="O56" s="27" t="s">
        <v>31</v>
      </c>
      <c r="P56" s="27"/>
      <c r="Q56" s="28"/>
      <c r="R56" s="29"/>
      <c r="S56" s="30"/>
      <c r="T56" s="30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31"/>
      <c r="B57" s="32" t="s">
        <v>32</v>
      </c>
      <c r="C57" s="26" t="s">
        <v>32</v>
      </c>
      <c r="D57" s="26" t="s">
        <v>33</v>
      </c>
      <c r="E57" s="26" t="s">
        <v>34</v>
      </c>
      <c r="F57" s="26" t="s">
        <v>0</v>
      </c>
      <c r="G57" s="26"/>
      <c r="H57" s="26" t="s">
        <v>0</v>
      </c>
      <c r="I57" s="202"/>
      <c r="J57" s="203"/>
      <c r="K57" s="33" t="s">
        <v>35</v>
      </c>
      <c r="L57" s="34" t="s">
        <v>36</v>
      </c>
      <c r="M57" s="34" t="s">
        <v>37</v>
      </c>
      <c r="N57" s="34" t="s">
        <v>38</v>
      </c>
      <c r="O57" s="34" t="s">
        <v>39</v>
      </c>
      <c r="P57" s="22" t="s">
        <v>40</v>
      </c>
      <c r="Q57" s="23" t="s">
        <v>41</v>
      </c>
      <c r="R57" s="35" t="s">
        <v>42</v>
      </c>
      <c r="S57" s="30" t="s">
        <v>43</v>
      </c>
      <c r="T57" s="36" t="s">
        <v>44</v>
      </c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37" t="s">
        <v>45</v>
      </c>
      <c r="B58" s="32" t="s">
        <v>46</v>
      </c>
      <c r="C58" s="26" t="s">
        <v>47</v>
      </c>
      <c r="D58" s="26" t="s">
        <v>48</v>
      </c>
      <c r="E58" s="26" t="s">
        <v>49</v>
      </c>
      <c r="F58" s="26" t="s">
        <v>50</v>
      </c>
      <c r="G58" s="26" t="s">
        <v>51</v>
      </c>
      <c r="H58" s="26" t="s">
        <v>52</v>
      </c>
      <c r="I58" s="167" t="s">
        <v>53</v>
      </c>
      <c r="J58" s="300" t="s">
        <v>54</v>
      </c>
      <c r="K58" s="36" t="s">
        <v>55</v>
      </c>
      <c r="L58" s="168" t="s">
        <v>56</v>
      </c>
      <c r="M58" s="168" t="s">
        <v>57</v>
      </c>
      <c r="N58" s="168" t="s">
        <v>58</v>
      </c>
      <c r="O58" s="168" t="s">
        <v>59</v>
      </c>
      <c r="P58" s="169" t="s">
        <v>60</v>
      </c>
      <c r="Q58" s="170" t="s">
        <v>61</v>
      </c>
      <c r="R58" s="171" t="s">
        <v>61</v>
      </c>
      <c r="S58" s="36" t="s">
        <v>62</v>
      </c>
      <c r="T58" s="168" t="s">
        <v>63</v>
      </c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165">
        <v>26</v>
      </c>
      <c r="B59" s="312">
        <v>6541</v>
      </c>
      <c r="C59" s="313" t="s">
        <v>124</v>
      </c>
      <c r="D59" s="313" t="s">
        <v>125</v>
      </c>
      <c r="E59" s="314" t="s">
        <v>126</v>
      </c>
      <c r="F59" s="404">
        <v>73072</v>
      </c>
      <c r="G59" s="405"/>
      <c r="H59" s="405"/>
      <c r="I59" s="301"/>
      <c r="J59" s="406">
        <v>0</v>
      </c>
      <c r="K59" s="407">
        <f t="shared" ref="K59:K79" si="8">(+F59+G59+H59+J59)</f>
        <v>73072</v>
      </c>
      <c r="L59" s="408">
        <f t="shared" ref="L59:L81" si="9">+ROUND((K59*0.3077),0)</f>
        <v>22484</v>
      </c>
      <c r="M59" s="409">
        <v>495</v>
      </c>
      <c r="N59" s="407">
        <v>0</v>
      </c>
      <c r="O59" s="409">
        <f t="shared" ref="O59:O65" si="10">+ROUND((K59*0.0145),0)</f>
        <v>1060</v>
      </c>
      <c r="P59" s="409">
        <v>187</v>
      </c>
      <c r="Q59" s="409">
        <v>8310</v>
      </c>
      <c r="R59" s="409">
        <v>486</v>
      </c>
      <c r="S59" s="407">
        <f t="shared" ref="S59:S76" si="11">+L59+M59+N59+O59+P59+Q59+R59</f>
        <v>33022</v>
      </c>
      <c r="T59" s="407">
        <f t="shared" ref="T59:T71" si="12">SUM(K59+S59)</f>
        <v>106094</v>
      </c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166">
        <f>SUM(A59+1)</f>
        <v>27</v>
      </c>
      <c r="B60" s="263">
        <v>6908</v>
      </c>
      <c r="C60" s="264" t="s">
        <v>127</v>
      </c>
      <c r="D60" s="264" t="s">
        <v>128</v>
      </c>
      <c r="E60" s="265" t="s">
        <v>129</v>
      </c>
      <c r="F60" s="266">
        <v>76093</v>
      </c>
      <c r="G60" s="370"/>
      <c r="H60" s="370"/>
      <c r="I60" s="268">
        <v>45876</v>
      </c>
      <c r="J60" s="266">
        <v>415</v>
      </c>
      <c r="K60" s="270">
        <f t="shared" si="8"/>
        <v>76508</v>
      </c>
      <c r="L60" s="364">
        <f t="shared" si="9"/>
        <v>23542</v>
      </c>
      <c r="M60" s="271">
        <v>495</v>
      </c>
      <c r="N60" s="270">
        <v>0</v>
      </c>
      <c r="O60" s="271">
        <f t="shared" si="10"/>
        <v>1109</v>
      </c>
      <c r="P60" s="271">
        <v>187</v>
      </c>
      <c r="Q60" s="295">
        <v>13493</v>
      </c>
      <c r="R60" s="295">
        <v>404</v>
      </c>
      <c r="S60" s="270">
        <f t="shared" si="11"/>
        <v>39230</v>
      </c>
      <c r="T60" s="270">
        <f t="shared" si="12"/>
        <v>115738</v>
      </c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166">
        <f t="shared" ref="A61:A83" si="13">SUM(A60+1)</f>
        <v>28</v>
      </c>
      <c r="B61" s="263" t="s">
        <v>130</v>
      </c>
      <c r="C61" s="264" t="s">
        <v>131</v>
      </c>
      <c r="D61" s="264" t="s">
        <v>132</v>
      </c>
      <c r="E61" s="315" t="s">
        <v>133</v>
      </c>
      <c r="F61" s="371">
        <v>73315</v>
      </c>
      <c r="G61" s="370"/>
      <c r="H61" s="370"/>
      <c r="I61" s="316"/>
      <c r="J61" s="269">
        <v>0</v>
      </c>
      <c r="K61" s="270">
        <f t="shared" si="8"/>
        <v>73315</v>
      </c>
      <c r="L61" s="364">
        <f t="shared" si="9"/>
        <v>22559</v>
      </c>
      <c r="M61" s="271">
        <v>495</v>
      </c>
      <c r="N61" s="270">
        <v>0</v>
      </c>
      <c r="O61" s="271">
        <f t="shared" si="10"/>
        <v>1063</v>
      </c>
      <c r="P61" s="271">
        <v>187</v>
      </c>
      <c r="Q61" s="393">
        <v>8310</v>
      </c>
      <c r="R61" s="271">
        <v>486</v>
      </c>
      <c r="S61" s="270">
        <f t="shared" si="11"/>
        <v>33100</v>
      </c>
      <c r="T61" s="270">
        <f t="shared" si="12"/>
        <v>106415</v>
      </c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 ht="21">
      <c r="A62" s="166">
        <f t="shared" si="13"/>
        <v>29</v>
      </c>
      <c r="B62" s="263">
        <v>7148</v>
      </c>
      <c r="C62" s="264" t="s">
        <v>134</v>
      </c>
      <c r="D62" s="264" t="s">
        <v>135</v>
      </c>
      <c r="E62" s="315" t="s">
        <v>136</v>
      </c>
      <c r="F62" s="269">
        <v>81531</v>
      </c>
      <c r="G62" s="370"/>
      <c r="H62" s="370"/>
      <c r="I62" s="316"/>
      <c r="J62" s="269">
        <v>0</v>
      </c>
      <c r="K62" s="270">
        <f t="shared" si="8"/>
        <v>81531</v>
      </c>
      <c r="L62" s="364">
        <f t="shared" si="9"/>
        <v>25087</v>
      </c>
      <c r="M62" s="271">
        <v>495</v>
      </c>
      <c r="N62" s="270">
        <v>0</v>
      </c>
      <c r="O62" s="271">
        <f t="shared" si="10"/>
        <v>1182</v>
      </c>
      <c r="P62" s="271">
        <v>187</v>
      </c>
      <c r="Q62" s="271">
        <v>0</v>
      </c>
      <c r="R62" s="271">
        <v>0</v>
      </c>
      <c r="S62" s="270">
        <f t="shared" si="11"/>
        <v>26951</v>
      </c>
      <c r="T62" s="270">
        <f t="shared" si="12"/>
        <v>108482</v>
      </c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166">
        <f t="shared" si="13"/>
        <v>30</v>
      </c>
      <c r="B63" s="263">
        <v>6702</v>
      </c>
      <c r="C63" s="264" t="s">
        <v>137</v>
      </c>
      <c r="D63" s="264" t="s">
        <v>138</v>
      </c>
      <c r="E63" s="265" t="s">
        <v>139</v>
      </c>
      <c r="F63" s="266">
        <v>54512</v>
      </c>
      <c r="G63" s="370"/>
      <c r="H63" s="370"/>
      <c r="I63" s="268">
        <v>45628</v>
      </c>
      <c r="J63" s="266">
        <v>1496</v>
      </c>
      <c r="K63" s="294">
        <f t="shared" si="8"/>
        <v>56008</v>
      </c>
      <c r="L63" s="364">
        <f t="shared" si="9"/>
        <v>17234</v>
      </c>
      <c r="M63" s="295">
        <v>495</v>
      </c>
      <c r="N63" s="294">
        <v>0</v>
      </c>
      <c r="O63" s="295">
        <f t="shared" si="10"/>
        <v>812</v>
      </c>
      <c r="P63" s="295">
        <v>187</v>
      </c>
      <c r="Q63" s="365">
        <v>4801</v>
      </c>
      <c r="R63" s="295">
        <v>0</v>
      </c>
      <c r="S63" s="294">
        <f t="shared" si="11"/>
        <v>23529</v>
      </c>
      <c r="T63" s="294">
        <f t="shared" si="12"/>
        <v>79537</v>
      </c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166">
        <f t="shared" si="13"/>
        <v>31</v>
      </c>
      <c r="B64" s="288">
        <v>7200</v>
      </c>
      <c r="C64" s="289" t="s">
        <v>137</v>
      </c>
      <c r="D64" s="289" t="s">
        <v>140</v>
      </c>
      <c r="E64" s="296" t="s">
        <v>141</v>
      </c>
      <c r="F64" s="297">
        <v>48758</v>
      </c>
      <c r="G64" s="372"/>
      <c r="H64" s="372"/>
      <c r="I64" s="298">
        <v>45813</v>
      </c>
      <c r="J64" s="297">
        <v>616</v>
      </c>
      <c r="K64" s="294">
        <f t="shared" si="8"/>
        <v>49374</v>
      </c>
      <c r="L64" s="364">
        <f t="shared" si="9"/>
        <v>15192</v>
      </c>
      <c r="M64" s="295">
        <v>495</v>
      </c>
      <c r="N64" s="294">
        <v>0</v>
      </c>
      <c r="O64" s="295">
        <f t="shared" si="10"/>
        <v>716</v>
      </c>
      <c r="P64" s="295">
        <v>187</v>
      </c>
      <c r="Q64" s="295">
        <v>0</v>
      </c>
      <c r="R64" s="295">
        <v>0</v>
      </c>
      <c r="S64" s="294">
        <f t="shared" si="11"/>
        <v>16590</v>
      </c>
      <c r="T64" s="294">
        <f t="shared" si="12"/>
        <v>65964</v>
      </c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66">
        <f t="shared" si="13"/>
        <v>32</v>
      </c>
      <c r="B65" s="263">
        <v>6709</v>
      </c>
      <c r="C65" s="264" t="s">
        <v>142</v>
      </c>
      <c r="D65" s="264" t="s">
        <v>143</v>
      </c>
      <c r="E65" s="265" t="s">
        <v>144</v>
      </c>
      <c r="F65" s="266">
        <v>83568</v>
      </c>
      <c r="G65" s="370"/>
      <c r="H65" s="370"/>
      <c r="I65" s="317">
        <v>45834</v>
      </c>
      <c r="J65" s="266">
        <v>912</v>
      </c>
      <c r="K65" s="270">
        <f t="shared" si="8"/>
        <v>84480</v>
      </c>
      <c r="L65" s="364">
        <f t="shared" si="9"/>
        <v>25994</v>
      </c>
      <c r="M65" s="271">
        <v>495</v>
      </c>
      <c r="N65" s="270">
        <v>0</v>
      </c>
      <c r="O65" s="271">
        <f t="shared" si="10"/>
        <v>1225</v>
      </c>
      <c r="P65" s="271">
        <v>187</v>
      </c>
      <c r="Q65" s="271">
        <v>4801</v>
      </c>
      <c r="R65" s="271">
        <v>342</v>
      </c>
      <c r="S65" s="270">
        <f t="shared" si="11"/>
        <v>33044</v>
      </c>
      <c r="T65" s="270">
        <f t="shared" si="12"/>
        <v>117524</v>
      </c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66">
        <f t="shared" si="13"/>
        <v>33</v>
      </c>
      <c r="B66" s="318" t="s">
        <v>145</v>
      </c>
      <c r="C66" s="319" t="s">
        <v>146</v>
      </c>
      <c r="D66" s="319" t="s">
        <v>147</v>
      </c>
      <c r="E66" s="320" t="s">
        <v>66</v>
      </c>
      <c r="F66" s="373">
        <v>28269</v>
      </c>
      <c r="G66" s="374"/>
      <c r="H66" s="375"/>
      <c r="I66" s="303"/>
      <c r="J66" s="391">
        <v>0</v>
      </c>
      <c r="K66" s="394">
        <f t="shared" si="8"/>
        <v>28269</v>
      </c>
      <c r="L66" s="395">
        <f t="shared" si="9"/>
        <v>8698</v>
      </c>
      <c r="M66" s="396">
        <v>495</v>
      </c>
      <c r="N66" s="395">
        <v>0</v>
      </c>
      <c r="O66" s="396">
        <f>ROUND((K66*0.0145),0)</f>
        <v>410</v>
      </c>
      <c r="P66" s="396">
        <v>187</v>
      </c>
      <c r="Q66" s="397">
        <v>8310</v>
      </c>
      <c r="R66" s="398">
        <v>486</v>
      </c>
      <c r="S66" s="395">
        <f t="shared" si="11"/>
        <v>18586</v>
      </c>
      <c r="T66" s="395">
        <f t="shared" si="12"/>
        <v>46855</v>
      </c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66">
        <f t="shared" si="13"/>
        <v>34</v>
      </c>
      <c r="B67" s="318">
        <v>6586</v>
      </c>
      <c r="C67" s="319" t="s">
        <v>70</v>
      </c>
      <c r="D67" s="319" t="s">
        <v>148</v>
      </c>
      <c r="E67" s="323" t="s">
        <v>149</v>
      </c>
      <c r="F67" s="376">
        <v>31169</v>
      </c>
      <c r="G67" s="374"/>
      <c r="H67" s="375"/>
      <c r="I67" s="302"/>
      <c r="J67" s="391">
        <v>0</v>
      </c>
      <c r="K67" s="395">
        <f t="shared" si="8"/>
        <v>31169</v>
      </c>
      <c r="L67" s="399">
        <f t="shared" si="9"/>
        <v>9591</v>
      </c>
      <c r="M67" s="396">
        <v>495</v>
      </c>
      <c r="N67" s="395">
        <v>0</v>
      </c>
      <c r="O67" s="396">
        <f t="shared" ref="O67:O81" si="14">+ROUND((K67*0.0145),0)</f>
        <v>452</v>
      </c>
      <c r="P67" s="396">
        <v>187</v>
      </c>
      <c r="Q67" s="400">
        <v>8310</v>
      </c>
      <c r="R67" s="400">
        <v>486</v>
      </c>
      <c r="S67" s="395">
        <f t="shared" si="11"/>
        <v>19521</v>
      </c>
      <c r="T67" s="395">
        <f t="shared" si="12"/>
        <v>50690</v>
      </c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66">
        <f t="shared" si="13"/>
        <v>35</v>
      </c>
      <c r="B68" s="318">
        <v>6858</v>
      </c>
      <c r="C68" s="319" t="s">
        <v>70</v>
      </c>
      <c r="D68" s="319" t="s">
        <v>150</v>
      </c>
      <c r="E68" s="320" t="s">
        <v>149</v>
      </c>
      <c r="F68" s="377">
        <v>30169</v>
      </c>
      <c r="G68" s="378"/>
      <c r="H68" s="379"/>
      <c r="I68" s="324"/>
      <c r="J68" s="391">
        <v>0</v>
      </c>
      <c r="K68" s="395">
        <f t="shared" si="8"/>
        <v>30169</v>
      </c>
      <c r="L68" s="399">
        <f t="shared" si="9"/>
        <v>9283</v>
      </c>
      <c r="M68" s="396">
        <v>495</v>
      </c>
      <c r="N68" s="395">
        <v>0</v>
      </c>
      <c r="O68" s="396">
        <f t="shared" si="14"/>
        <v>437</v>
      </c>
      <c r="P68" s="396">
        <v>187</v>
      </c>
      <c r="Q68" s="396">
        <v>8310</v>
      </c>
      <c r="R68" s="396">
        <v>486</v>
      </c>
      <c r="S68" s="395">
        <f t="shared" si="11"/>
        <v>19198</v>
      </c>
      <c r="T68" s="395">
        <f t="shared" si="12"/>
        <v>49367</v>
      </c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66">
        <f t="shared" si="13"/>
        <v>36</v>
      </c>
      <c r="B69" s="318">
        <v>6982</v>
      </c>
      <c r="C69" s="319" t="s">
        <v>77</v>
      </c>
      <c r="D69" s="319" t="s">
        <v>151</v>
      </c>
      <c r="E69" s="320" t="s">
        <v>81</v>
      </c>
      <c r="F69" s="373">
        <v>32355</v>
      </c>
      <c r="G69" s="374"/>
      <c r="H69" s="375"/>
      <c r="I69" s="303"/>
      <c r="J69" s="391">
        <v>0</v>
      </c>
      <c r="K69" s="395">
        <f t="shared" si="8"/>
        <v>32355</v>
      </c>
      <c r="L69" s="399">
        <f t="shared" si="9"/>
        <v>9956</v>
      </c>
      <c r="M69" s="396">
        <v>495</v>
      </c>
      <c r="N69" s="395">
        <v>0</v>
      </c>
      <c r="O69" s="396">
        <f t="shared" si="14"/>
        <v>469</v>
      </c>
      <c r="P69" s="396">
        <v>187</v>
      </c>
      <c r="Q69" s="396">
        <v>8310</v>
      </c>
      <c r="R69" s="396">
        <v>486</v>
      </c>
      <c r="S69" s="395">
        <f t="shared" si="11"/>
        <v>19903</v>
      </c>
      <c r="T69" s="395">
        <f t="shared" si="12"/>
        <v>52258</v>
      </c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66">
        <f t="shared" si="13"/>
        <v>37</v>
      </c>
      <c r="B70" s="318">
        <v>6977</v>
      </c>
      <c r="C70" s="319" t="s">
        <v>88</v>
      </c>
      <c r="D70" s="319" t="s">
        <v>152</v>
      </c>
      <c r="E70" s="323" t="s">
        <v>107</v>
      </c>
      <c r="F70" s="376">
        <v>49731</v>
      </c>
      <c r="G70" s="374"/>
      <c r="H70" s="375"/>
      <c r="I70" s="302"/>
      <c r="J70" s="391">
        <v>0</v>
      </c>
      <c r="K70" s="395">
        <f t="shared" si="8"/>
        <v>49731</v>
      </c>
      <c r="L70" s="395">
        <f t="shared" si="9"/>
        <v>15302</v>
      </c>
      <c r="M70" s="396">
        <v>495</v>
      </c>
      <c r="N70" s="395">
        <v>0</v>
      </c>
      <c r="O70" s="396">
        <f t="shared" si="14"/>
        <v>721</v>
      </c>
      <c r="P70" s="396">
        <v>187</v>
      </c>
      <c r="Q70" s="396">
        <v>8310</v>
      </c>
      <c r="R70" s="396">
        <v>486</v>
      </c>
      <c r="S70" s="395">
        <f t="shared" si="11"/>
        <v>25501</v>
      </c>
      <c r="T70" s="395">
        <f t="shared" si="12"/>
        <v>75232</v>
      </c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66">
        <f t="shared" si="13"/>
        <v>38</v>
      </c>
      <c r="B71" s="318">
        <v>6852</v>
      </c>
      <c r="C71" s="319" t="s">
        <v>98</v>
      </c>
      <c r="D71" s="319" t="s">
        <v>153</v>
      </c>
      <c r="E71" s="320" t="s">
        <v>81</v>
      </c>
      <c r="F71" s="373">
        <v>32355</v>
      </c>
      <c r="G71" s="374"/>
      <c r="H71" s="375"/>
      <c r="I71" s="303"/>
      <c r="J71" s="391">
        <v>0</v>
      </c>
      <c r="K71" s="395">
        <f t="shared" si="8"/>
        <v>32355</v>
      </c>
      <c r="L71" s="395">
        <f t="shared" si="9"/>
        <v>9956</v>
      </c>
      <c r="M71" s="396">
        <v>495</v>
      </c>
      <c r="N71" s="395">
        <v>0</v>
      </c>
      <c r="O71" s="396">
        <f t="shared" si="14"/>
        <v>469</v>
      </c>
      <c r="P71" s="396">
        <v>187</v>
      </c>
      <c r="Q71" s="396">
        <v>8310</v>
      </c>
      <c r="R71" s="396">
        <v>486</v>
      </c>
      <c r="S71" s="395">
        <f t="shared" si="11"/>
        <v>19903</v>
      </c>
      <c r="T71" s="395">
        <f t="shared" si="12"/>
        <v>52258</v>
      </c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66">
        <f t="shared" si="13"/>
        <v>39</v>
      </c>
      <c r="B72" s="318">
        <v>7203</v>
      </c>
      <c r="C72" s="325" t="s">
        <v>154</v>
      </c>
      <c r="D72" s="319" t="s">
        <v>155</v>
      </c>
      <c r="E72" s="323" t="s">
        <v>81</v>
      </c>
      <c r="F72" s="380">
        <v>32355</v>
      </c>
      <c r="G72" s="374"/>
      <c r="H72" s="375"/>
      <c r="I72" s="326"/>
      <c r="J72" s="391">
        <v>0</v>
      </c>
      <c r="K72" s="380">
        <f t="shared" si="8"/>
        <v>32355</v>
      </c>
      <c r="L72" s="395">
        <f t="shared" si="9"/>
        <v>9956</v>
      </c>
      <c r="M72" s="380">
        <v>495</v>
      </c>
      <c r="N72" s="395">
        <v>0</v>
      </c>
      <c r="O72" s="396">
        <f t="shared" si="14"/>
        <v>469</v>
      </c>
      <c r="P72" s="380">
        <v>187</v>
      </c>
      <c r="Q72" s="397">
        <v>8310</v>
      </c>
      <c r="R72" s="396">
        <v>486</v>
      </c>
      <c r="S72" s="395">
        <f t="shared" si="11"/>
        <v>19903</v>
      </c>
      <c r="T72" s="380">
        <f>K72+S72</f>
        <v>52258</v>
      </c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66">
        <f t="shared" si="13"/>
        <v>40</v>
      </c>
      <c r="B73" s="318">
        <v>6857</v>
      </c>
      <c r="C73" s="327" t="s">
        <v>156</v>
      </c>
      <c r="D73" s="327" t="s">
        <v>157</v>
      </c>
      <c r="E73" s="328" t="s">
        <v>158</v>
      </c>
      <c r="F73" s="381">
        <v>80060</v>
      </c>
      <c r="G73" s="382"/>
      <c r="H73" s="383"/>
      <c r="I73" s="329"/>
      <c r="J73" s="391">
        <v>0</v>
      </c>
      <c r="K73" s="395">
        <f t="shared" si="8"/>
        <v>80060</v>
      </c>
      <c r="L73" s="399">
        <f t="shared" si="9"/>
        <v>24634</v>
      </c>
      <c r="M73" s="396">
        <v>495</v>
      </c>
      <c r="N73" s="395">
        <v>0</v>
      </c>
      <c r="O73" s="396">
        <f t="shared" si="14"/>
        <v>1161</v>
      </c>
      <c r="P73" s="396">
        <v>187</v>
      </c>
      <c r="Q73" s="397">
        <v>8310</v>
      </c>
      <c r="R73" s="396">
        <v>486</v>
      </c>
      <c r="S73" s="395">
        <f t="shared" si="11"/>
        <v>35273</v>
      </c>
      <c r="T73" s="395">
        <f>SUM(K73+S73)</f>
        <v>115333</v>
      </c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66">
        <f>SUM(A73+1)</f>
        <v>41</v>
      </c>
      <c r="B74" s="330">
        <v>7050</v>
      </c>
      <c r="C74" s="331" t="s">
        <v>114</v>
      </c>
      <c r="D74" s="331" t="s">
        <v>159</v>
      </c>
      <c r="E74" s="332" t="s">
        <v>160</v>
      </c>
      <c r="F74" s="384">
        <v>60875</v>
      </c>
      <c r="G74" s="385"/>
      <c r="H74" s="385"/>
      <c r="I74" s="333"/>
      <c r="J74" s="390">
        <v>0</v>
      </c>
      <c r="K74" s="401">
        <f t="shared" si="8"/>
        <v>60875</v>
      </c>
      <c r="L74" s="401">
        <f t="shared" si="9"/>
        <v>18731</v>
      </c>
      <c r="M74" s="402">
        <v>495</v>
      </c>
      <c r="N74" s="401">
        <v>0</v>
      </c>
      <c r="O74" s="402">
        <f t="shared" si="14"/>
        <v>883</v>
      </c>
      <c r="P74" s="402">
        <v>187</v>
      </c>
      <c r="Q74" s="402">
        <v>8310</v>
      </c>
      <c r="R74" s="402">
        <v>486</v>
      </c>
      <c r="S74" s="401">
        <f t="shared" si="11"/>
        <v>29092</v>
      </c>
      <c r="T74" s="401">
        <f>SUM(K74+S74)</f>
        <v>89967</v>
      </c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66">
        <f t="shared" si="13"/>
        <v>42</v>
      </c>
      <c r="B75" s="335">
        <v>6517</v>
      </c>
      <c r="C75" s="336" t="s">
        <v>161</v>
      </c>
      <c r="D75" s="337" t="s">
        <v>417</v>
      </c>
      <c r="E75" s="338" t="s">
        <v>162</v>
      </c>
      <c r="F75" s="386">
        <v>54918</v>
      </c>
      <c r="G75" s="387"/>
      <c r="H75" s="387"/>
      <c r="I75" s="340"/>
      <c r="J75" s="366">
        <v>0</v>
      </c>
      <c r="K75" s="342">
        <f t="shared" si="8"/>
        <v>54918</v>
      </c>
      <c r="L75" s="342">
        <f t="shared" si="9"/>
        <v>16898</v>
      </c>
      <c r="M75" s="367">
        <v>495</v>
      </c>
      <c r="N75" s="342">
        <v>0</v>
      </c>
      <c r="O75" s="367">
        <f t="shared" si="14"/>
        <v>796</v>
      </c>
      <c r="P75" s="367">
        <v>187</v>
      </c>
      <c r="Q75" s="368">
        <v>8310</v>
      </c>
      <c r="R75" s="367">
        <v>486</v>
      </c>
      <c r="S75" s="342">
        <f t="shared" si="11"/>
        <v>27172</v>
      </c>
      <c r="T75" s="342">
        <f>SUM(K75+S75)</f>
        <v>82090</v>
      </c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66">
        <f t="shared" si="13"/>
        <v>43</v>
      </c>
      <c r="B76" s="335">
        <v>6850</v>
      </c>
      <c r="C76" s="337" t="s">
        <v>163</v>
      </c>
      <c r="D76" s="337" t="s">
        <v>164</v>
      </c>
      <c r="E76" s="338" t="s">
        <v>105</v>
      </c>
      <c r="F76" s="386">
        <v>41371</v>
      </c>
      <c r="G76" s="387"/>
      <c r="H76" s="387"/>
      <c r="I76" s="340"/>
      <c r="J76" s="391">
        <v>0</v>
      </c>
      <c r="K76" s="342">
        <f t="shared" si="8"/>
        <v>41371</v>
      </c>
      <c r="L76" s="342">
        <f t="shared" si="9"/>
        <v>12730</v>
      </c>
      <c r="M76" s="367">
        <v>495</v>
      </c>
      <c r="N76" s="342">
        <v>0</v>
      </c>
      <c r="O76" s="367">
        <f t="shared" si="14"/>
        <v>600</v>
      </c>
      <c r="P76" s="367">
        <v>187</v>
      </c>
      <c r="Q76" s="367">
        <v>8310</v>
      </c>
      <c r="R76" s="367">
        <v>486</v>
      </c>
      <c r="S76" s="342">
        <f t="shared" si="11"/>
        <v>22808</v>
      </c>
      <c r="T76" s="342">
        <f>SUM(K76+S76)</f>
        <v>64179</v>
      </c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66">
        <f t="shared" si="13"/>
        <v>44</v>
      </c>
      <c r="B77" s="335">
        <v>6557</v>
      </c>
      <c r="C77" s="337" t="s">
        <v>165</v>
      </c>
      <c r="D77" s="337" t="s">
        <v>166</v>
      </c>
      <c r="E77" s="338" t="s">
        <v>107</v>
      </c>
      <c r="F77" s="388">
        <v>49731</v>
      </c>
      <c r="G77" s="389"/>
      <c r="H77" s="389"/>
      <c r="I77" s="347"/>
      <c r="J77" s="391">
        <v>0</v>
      </c>
      <c r="K77" s="342">
        <f t="shared" si="8"/>
        <v>49731</v>
      </c>
      <c r="L77" s="369">
        <f t="shared" si="9"/>
        <v>15302</v>
      </c>
      <c r="M77" s="367">
        <v>495</v>
      </c>
      <c r="N77" s="342">
        <v>0</v>
      </c>
      <c r="O77" s="367">
        <f t="shared" si="14"/>
        <v>721</v>
      </c>
      <c r="P77" s="367">
        <v>187</v>
      </c>
      <c r="Q77" s="367">
        <v>8310</v>
      </c>
      <c r="R77" s="367">
        <v>486</v>
      </c>
      <c r="S77" s="342">
        <f>L77+M77+N77+O77+P77+Q77+R77</f>
        <v>25501</v>
      </c>
      <c r="T77" s="386">
        <f>K77+S77</f>
        <v>75232</v>
      </c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66">
        <f t="shared" si="13"/>
        <v>45</v>
      </c>
      <c r="B78" s="330">
        <v>6851</v>
      </c>
      <c r="C78" s="331" t="s">
        <v>167</v>
      </c>
      <c r="D78" s="331" t="s">
        <v>168</v>
      </c>
      <c r="E78" s="332" t="s">
        <v>162</v>
      </c>
      <c r="F78" s="390">
        <v>54918</v>
      </c>
      <c r="G78" s="385"/>
      <c r="H78" s="385"/>
      <c r="I78" s="304"/>
      <c r="J78" s="390">
        <v>0</v>
      </c>
      <c r="K78" s="401">
        <f t="shared" si="8"/>
        <v>54918</v>
      </c>
      <c r="L78" s="403">
        <f t="shared" si="9"/>
        <v>16898</v>
      </c>
      <c r="M78" s="402">
        <v>495</v>
      </c>
      <c r="N78" s="401">
        <v>0</v>
      </c>
      <c r="O78" s="402">
        <f t="shared" si="14"/>
        <v>796</v>
      </c>
      <c r="P78" s="402">
        <v>187</v>
      </c>
      <c r="Q78" s="402">
        <v>8310</v>
      </c>
      <c r="R78" s="402">
        <v>486</v>
      </c>
      <c r="S78" s="401">
        <f>+L78+M78+N78+O78+P78+Q78+R78</f>
        <v>27172</v>
      </c>
      <c r="T78" s="401">
        <f>SUM(K78+S78)</f>
        <v>82090</v>
      </c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66">
        <f t="shared" si="13"/>
        <v>46</v>
      </c>
      <c r="B79" s="335">
        <v>7024</v>
      </c>
      <c r="C79" s="348" t="s">
        <v>169</v>
      </c>
      <c r="D79" s="348" t="s">
        <v>170</v>
      </c>
      <c r="E79" s="338" t="s">
        <v>162</v>
      </c>
      <c r="F79" s="391">
        <v>0</v>
      </c>
      <c r="G79" s="387"/>
      <c r="H79" s="387"/>
      <c r="I79" s="305"/>
      <c r="J79" s="391">
        <v>0</v>
      </c>
      <c r="K79" s="342">
        <f t="shared" si="8"/>
        <v>0</v>
      </c>
      <c r="L79" s="369">
        <f t="shared" si="9"/>
        <v>0</v>
      </c>
      <c r="M79" s="367">
        <v>0</v>
      </c>
      <c r="N79" s="342">
        <v>0</v>
      </c>
      <c r="O79" s="367">
        <f t="shared" si="14"/>
        <v>0</v>
      </c>
      <c r="P79" s="367">
        <v>0</v>
      </c>
      <c r="Q79" s="367">
        <v>0</v>
      </c>
      <c r="R79" s="367">
        <v>0</v>
      </c>
      <c r="S79" s="342">
        <f>+L79+M79+N79+O79+P79+Q79+R79</f>
        <v>0</v>
      </c>
      <c r="T79" s="342">
        <f>SUM(K79+S79)</f>
        <v>0</v>
      </c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</row>
    <row r="80" spans="1:66">
      <c r="A80" s="166">
        <f t="shared" si="13"/>
        <v>47</v>
      </c>
      <c r="B80" s="335">
        <v>6911</v>
      </c>
      <c r="C80" s="348" t="s">
        <v>171</v>
      </c>
      <c r="D80" s="348" t="s">
        <v>172</v>
      </c>
      <c r="E80" s="338" t="s">
        <v>162</v>
      </c>
      <c r="F80" s="392">
        <v>54918</v>
      </c>
      <c r="G80" s="389"/>
      <c r="H80" s="389"/>
      <c r="I80" s="350"/>
      <c r="J80" s="391">
        <v>0</v>
      </c>
      <c r="K80" s="388">
        <f>SUM(F80,G80,H80,J80)</f>
        <v>54918</v>
      </c>
      <c r="L80" s="369">
        <f t="shared" si="9"/>
        <v>16898</v>
      </c>
      <c r="M80" s="388">
        <v>495</v>
      </c>
      <c r="N80" s="342">
        <v>0</v>
      </c>
      <c r="O80" s="367">
        <f t="shared" si="14"/>
        <v>796</v>
      </c>
      <c r="P80" s="388">
        <v>187</v>
      </c>
      <c r="Q80" s="368">
        <v>8310</v>
      </c>
      <c r="R80" s="367">
        <v>486</v>
      </c>
      <c r="S80" s="342">
        <f>+L80+M80+N80+O80+P80+Q80+R80</f>
        <v>27172</v>
      </c>
      <c r="T80" s="388">
        <f>SUM(K80,S80)</f>
        <v>82090</v>
      </c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</row>
    <row r="81" spans="1:56">
      <c r="A81" s="48">
        <f t="shared" si="13"/>
        <v>48</v>
      </c>
      <c r="B81" s="318">
        <v>6525</v>
      </c>
      <c r="C81" s="319" t="s">
        <v>98</v>
      </c>
      <c r="D81" s="319" t="s">
        <v>173</v>
      </c>
      <c r="E81" s="323" t="s">
        <v>81</v>
      </c>
      <c r="F81" s="373">
        <v>32355</v>
      </c>
      <c r="G81" s="374"/>
      <c r="H81" s="375"/>
      <c r="I81" s="303"/>
      <c r="J81" s="391">
        <v>0</v>
      </c>
      <c r="K81" s="395">
        <f>(+F81+G81+H81+J81)</f>
        <v>32355</v>
      </c>
      <c r="L81" s="395">
        <f t="shared" si="9"/>
        <v>9956</v>
      </c>
      <c r="M81" s="396">
        <v>495</v>
      </c>
      <c r="N81" s="395">
        <v>0</v>
      </c>
      <c r="O81" s="396">
        <f t="shared" si="14"/>
        <v>469</v>
      </c>
      <c r="P81" s="396">
        <v>187</v>
      </c>
      <c r="Q81" s="396">
        <v>8310</v>
      </c>
      <c r="R81" s="396">
        <v>486</v>
      </c>
      <c r="S81" s="395">
        <f>+L81+M81+N81+O81+P81+Q81+R81</f>
        <v>19903</v>
      </c>
      <c r="T81" s="395">
        <f>SUM(K81+S81)</f>
        <v>52258</v>
      </c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</row>
    <row r="82" spans="1:56">
      <c r="A82" s="64">
        <f t="shared" si="13"/>
        <v>49</v>
      </c>
      <c r="B82" s="335"/>
      <c r="C82" s="348"/>
      <c r="D82" s="348"/>
      <c r="E82" s="338"/>
      <c r="F82" s="321"/>
      <c r="G82" s="339"/>
      <c r="H82" s="339"/>
      <c r="I82" s="305"/>
      <c r="J82" s="321"/>
      <c r="K82" s="341"/>
      <c r="L82" s="349"/>
      <c r="M82" s="346"/>
      <c r="N82" s="341"/>
      <c r="O82" s="344"/>
      <c r="P82" s="346"/>
      <c r="Q82" s="343"/>
      <c r="R82" s="343"/>
      <c r="S82" s="341"/>
      <c r="T82" s="34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</row>
    <row r="83" spans="1:56">
      <c r="A83" s="64">
        <f t="shared" si="13"/>
        <v>50</v>
      </c>
      <c r="B83" s="351"/>
      <c r="C83" s="352"/>
      <c r="D83" s="352"/>
      <c r="E83" s="353"/>
      <c r="F83" s="354"/>
      <c r="G83" s="355"/>
      <c r="H83" s="355"/>
      <c r="I83" s="356"/>
      <c r="J83" s="357"/>
      <c r="K83" s="358"/>
      <c r="L83" s="359"/>
      <c r="M83" s="358"/>
      <c r="N83" s="360"/>
      <c r="O83" s="361"/>
      <c r="P83" s="358"/>
      <c r="Q83" s="362"/>
      <c r="R83" s="363"/>
      <c r="S83" s="360"/>
      <c r="T83" s="358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77"/>
      <c r="B84" s="306"/>
      <c r="C84" s="49"/>
      <c r="D84" s="69" t="s">
        <v>174</v>
      </c>
      <c r="E84" s="307" t="s">
        <v>120</v>
      </c>
      <c r="F84" s="308">
        <f>SUM(F59:F83)</f>
        <v>1156398</v>
      </c>
      <c r="G84" s="308">
        <f>SUM(G59:G83)</f>
        <v>0</v>
      </c>
      <c r="H84" s="308">
        <f>SUM(H59:H83)</f>
        <v>0</v>
      </c>
      <c r="I84" s="307" t="s">
        <v>120</v>
      </c>
      <c r="J84" s="308">
        <f t="shared" ref="J84:T84" si="15">SUM(J59:J83)</f>
        <v>3439</v>
      </c>
      <c r="K84" s="308">
        <f t="shared" si="15"/>
        <v>1159837</v>
      </c>
      <c r="L84" s="308">
        <f t="shared" si="15"/>
        <v>356881</v>
      </c>
      <c r="M84" s="308">
        <f t="shared" si="15"/>
        <v>10890</v>
      </c>
      <c r="N84" s="308">
        <f t="shared" si="15"/>
        <v>0</v>
      </c>
      <c r="O84" s="308">
        <f t="shared" si="15"/>
        <v>16816</v>
      </c>
      <c r="P84" s="308">
        <f t="shared" si="15"/>
        <v>4114</v>
      </c>
      <c r="Q84" s="308">
        <f t="shared" si="15"/>
        <v>164365</v>
      </c>
      <c r="R84" s="308">
        <f t="shared" si="15"/>
        <v>9008</v>
      </c>
      <c r="S84" s="308">
        <f t="shared" si="15"/>
        <v>562074</v>
      </c>
      <c r="T84" s="308">
        <f t="shared" si="15"/>
        <v>1721911</v>
      </c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77"/>
      <c r="B85" s="306"/>
      <c r="C85" s="49"/>
      <c r="D85" s="166" t="s">
        <v>175</v>
      </c>
      <c r="E85" s="309" t="s">
        <v>120</v>
      </c>
      <c r="F85" s="310">
        <f>SUM(F41+F84)</f>
        <v>2386590</v>
      </c>
      <c r="G85" s="310">
        <f>SUM(G41+G84)</f>
        <v>0</v>
      </c>
      <c r="H85" s="310">
        <f>SUM(H41+H84)</f>
        <v>0</v>
      </c>
      <c r="I85" s="311" t="s">
        <v>120</v>
      </c>
      <c r="J85" s="310">
        <f>SUM(J41+J84)</f>
        <v>6717</v>
      </c>
      <c r="K85" s="310">
        <f>SUM(K41+K84)</f>
        <v>2396869</v>
      </c>
      <c r="L85" s="310">
        <f>SUM(L41+L84)</f>
        <v>737515</v>
      </c>
      <c r="M85" s="310">
        <f>SUM(M41+M84)</f>
        <v>23265</v>
      </c>
      <c r="N85" s="310">
        <f>SUM(N41+N84)</f>
        <v>0</v>
      </c>
      <c r="O85" s="310">
        <f>SUM(O41+O84)</f>
        <v>34751</v>
      </c>
      <c r="P85" s="310">
        <f>SUM(P41+P84)</f>
        <v>8789</v>
      </c>
      <c r="Q85" s="310">
        <f>SUM(Q41+Q84)</f>
        <v>387000</v>
      </c>
      <c r="R85" s="310">
        <f>SUM(R41+R84)</f>
        <v>20381</v>
      </c>
      <c r="S85" s="310">
        <f>SUM(S41+S84)</f>
        <v>1211701</v>
      </c>
      <c r="T85" s="310">
        <f>SUM(T41+T84)</f>
        <v>3608570</v>
      </c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 ht="12.75">
      <c r="A86" s="3" t="s">
        <v>121</v>
      </c>
      <c r="B86" s="78"/>
      <c r="C86" s="78"/>
      <c r="D86" s="79"/>
      <c r="E86" s="80"/>
      <c r="F86" s="81"/>
      <c r="G86" s="81"/>
      <c r="H86" s="81"/>
      <c r="I86" s="82"/>
      <c r="J86" s="81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 ht="12.75">
      <c r="A87" s="3" t="s">
        <v>122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 ht="12.75">
      <c r="A88" s="84" t="s">
        <v>123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204"/>
      <c r="M88" s="204"/>
      <c r="N88" s="4"/>
      <c r="O88" s="4"/>
      <c r="P88" s="4"/>
      <c r="Q88" s="4"/>
      <c r="R88" s="4"/>
      <c r="S88" s="4"/>
      <c r="T88" s="4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 ht="12.75">
      <c r="A89" s="3"/>
      <c r="B89" s="71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 ht="12.75">
      <c r="A90" s="71"/>
      <c r="B90" s="71"/>
      <c r="C90" s="4"/>
      <c r="D90" s="4"/>
      <c r="E90" s="4"/>
      <c r="F90" s="4"/>
      <c r="G90" s="4"/>
      <c r="H90" s="4"/>
      <c r="I90" s="4"/>
      <c r="J90" s="4"/>
      <c r="K90" s="4"/>
      <c r="L90" s="50"/>
      <c r="M90" s="51"/>
      <c r="N90" s="4"/>
      <c r="O90" s="51"/>
      <c r="P90" s="4"/>
      <c r="Q90" s="50"/>
      <c r="R90" s="4"/>
      <c r="S90" s="4"/>
      <c r="T90" s="4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 ht="12.75">
      <c r="A91" s="71"/>
      <c r="B91" s="71"/>
      <c r="C91" s="89"/>
      <c r="D91" s="89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 ht="12.75">
      <c r="A92" s="71"/>
      <c r="B92" s="90"/>
      <c r="C92" s="91"/>
      <c r="D92" s="91"/>
      <c r="E92" s="92"/>
      <c r="F92" s="93"/>
      <c r="G92" s="94"/>
      <c r="H92" s="94"/>
      <c r="I92" s="95"/>
      <c r="J92" s="96"/>
      <c r="K92" s="97"/>
      <c r="L92" s="98"/>
      <c r="M92" s="99"/>
      <c r="N92" s="97"/>
      <c r="O92" s="100"/>
      <c r="P92" s="99"/>
      <c r="Q92" s="101"/>
      <c r="R92" s="102"/>
      <c r="S92" s="97"/>
      <c r="T92" s="103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 ht="12.75">
      <c r="A93" s="71"/>
      <c r="B93" s="104"/>
      <c r="C93" s="105"/>
      <c r="D93" s="105"/>
      <c r="E93" s="106"/>
      <c r="F93" s="107"/>
      <c r="G93" s="108"/>
      <c r="H93" s="108"/>
      <c r="I93" s="109"/>
      <c r="J93" s="110"/>
      <c r="K93" s="111"/>
      <c r="L93" s="98"/>
      <c r="M93" s="112"/>
      <c r="N93" s="111"/>
      <c r="O93" s="113"/>
      <c r="P93" s="112"/>
      <c r="Q93" s="114"/>
      <c r="R93" s="114"/>
      <c r="S93" s="111"/>
      <c r="T93" s="11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 ht="12.75">
      <c r="A94" s="5"/>
      <c r="B94" s="104"/>
      <c r="C94" s="105"/>
      <c r="D94" s="105"/>
      <c r="E94" s="116"/>
      <c r="F94" s="117"/>
      <c r="G94" s="118"/>
      <c r="H94" s="118"/>
      <c r="I94" s="119"/>
      <c r="J94" s="110"/>
      <c r="K94" s="111"/>
      <c r="L94" s="98"/>
      <c r="M94" s="120"/>
      <c r="N94" s="111"/>
      <c r="O94" s="113"/>
      <c r="P94" s="120"/>
      <c r="Q94" s="121"/>
      <c r="R94" s="112"/>
      <c r="S94" s="111"/>
      <c r="T94" s="11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 ht="12.75">
      <c r="A95" s="5"/>
      <c r="B95" s="104"/>
      <c r="C95" s="105"/>
      <c r="D95" s="105"/>
      <c r="E95" s="116"/>
      <c r="F95" s="122"/>
      <c r="G95" s="118"/>
      <c r="H95" s="118"/>
      <c r="I95" s="123"/>
      <c r="J95" s="110"/>
      <c r="K95" s="111"/>
      <c r="L95" s="98"/>
      <c r="M95" s="120"/>
      <c r="N95" s="111"/>
      <c r="O95" s="113"/>
      <c r="P95" s="120"/>
      <c r="Q95" s="112"/>
      <c r="R95" s="112"/>
      <c r="S95" s="111"/>
      <c r="T95" s="11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 ht="12.75">
      <c r="A96" s="5"/>
      <c r="B96" s="104"/>
      <c r="C96" s="105"/>
      <c r="D96" s="105"/>
      <c r="E96" s="116"/>
      <c r="F96" s="117"/>
      <c r="G96" s="118"/>
      <c r="H96" s="118"/>
      <c r="I96" s="123"/>
      <c r="J96" s="110"/>
      <c r="K96" s="111"/>
      <c r="L96" s="98"/>
      <c r="M96" s="120"/>
      <c r="N96" s="111"/>
      <c r="O96" s="113"/>
      <c r="P96" s="120"/>
      <c r="Q96" s="124"/>
      <c r="R96" s="112"/>
      <c r="S96" s="111"/>
      <c r="T96" s="11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 ht="12.75">
      <c r="A97" s="5"/>
      <c r="B97" s="104"/>
      <c r="C97" s="105"/>
      <c r="D97" s="105"/>
      <c r="E97" s="116"/>
      <c r="F97" s="110"/>
      <c r="G97" s="108"/>
      <c r="H97" s="108"/>
      <c r="I97" s="125"/>
      <c r="J97" s="110"/>
      <c r="K97" s="111"/>
      <c r="L97" s="98"/>
      <c r="M97" s="182"/>
      <c r="N97" s="111"/>
      <c r="O97" s="113"/>
      <c r="P97" s="120"/>
      <c r="Q97" s="124"/>
      <c r="R97" s="112"/>
      <c r="S97" s="111"/>
      <c r="T97" s="11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 ht="12.75">
      <c r="A98" s="5"/>
      <c r="B98" s="126"/>
      <c r="C98" s="127"/>
      <c r="D98" s="127"/>
      <c r="E98" s="128"/>
      <c r="F98" s="129"/>
      <c r="G98" s="130"/>
      <c r="H98" s="130"/>
      <c r="I98" s="131"/>
      <c r="J98" s="132"/>
      <c r="K98" s="133"/>
      <c r="L98" s="134"/>
      <c r="M98" s="183"/>
      <c r="N98" s="133"/>
      <c r="O98" s="136"/>
      <c r="P98" s="135"/>
      <c r="Q98" s="137"/>
      <c r="R98" s="138"/>
      <c r="S98" s="133"/>
      <c r="T98" s="139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 ht="12.75">
      <c r="A99" s="5"/>
      <c r="B99" s="126"/>
      <c r="C99" s="127"/>
      <c r="D99" s="127"/>
      <c r="E99" s="140"/>
      <c r="F99" s="141"/>
      <c r="G99" s="142"/>
      <c r="H99" s="142"/>
      <c r="I99" s="143"/>
      <c r="J99" s="144"/>
      <c r="K99" s="133"/>
      <c r="L99" s="145"/>
      <c r="M99" s="183"/>
      <c r="N99" s="133"/>
      <c r="O99" s="136"/>
      <c r="P99" s="135"/>
      <c r="Q99" s="138"/>
      <c r="R99" s="138"/>
      <c r="S99" s="133"/>
      <c r="T99" s="139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 ht="12.75">
      <c r="A100" s="5"/>
      <c r="B100" s="104"/>
      <c r="C100" s="105"/>
      <c r="D100" s="105"/>
      <c r="E100" s="106"/>
      <c r="F100" s="107"/>
      <c r="G100" s="108"/>
      <c r="H100" s="108"/>
      <c r="I100" s="146"/>
      <c r="J100" s="110"/>
      <c r="K100" s="111"/>
      <c r="L100" s="98"/>
      <c r="M100" s="182"/>
      <c r="N100" s="111"/>
      <c r="O100" s="113"/>
      <c r="P100" s="120"/>
      <c r="Q100" s="112"/>
      <c r="R100" s="112"/>
      <c r="S100" s="111"/>
      <c r="T100" s="11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 ht="12.75">
      <c r="A101" s="5"/>
      <c r="B101" s="104"/>
      <c r="C101" s="105"/>
      <c r="D101" s="105"/>
      <c r="E101" s="116"/>
      <c r="F101" s="122"/>
      <c r="G101" s="108"/>
      <c r="H101" s="108"/>
      <c r="I101" s="147"/>
      <c r="J101" s="110"/>
      <c r="K101" s="111"/>
      <c r="L101" s="98"/>
      <c r="M101" s="182"/>
      <c r="N101" s="111"/>
      <c r="O101" s="113"/>
      <c r="P101" s="120"/>
      <c r="Q101" s="124"/>
      <c r="R101" s="112"/>
      <c r="S101" s="111"/>
      <c r="T101" s="11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 ht="12.75">
      <c r="A102" s="5"/>
      <c r="B102" s="104"/>
      <c r="C102" s="148"/>
      <c r="D102" s="148"/>
      <c r="E102" s="116"/>
      <c r="F102" s="122"/>
      <c r="G102" s="118"/>
      <c r="H102" s="118"/>
      <c r="I102" s="123"/>
      <c r="J102" s="110"/>
      <c r="K102" s="117"/>
      <c r="L102" s="98"/>
      <c r="M102" s="184"/>
      <c r="N102" s="111"/>
      <c r="O102" s="113"/>
      <c r="P102" s="117"/>
      <c r="Q102" s="124"/>
      <c r="R102" s="112"/>
      <c r="S102" s="111"/>
      <c r="T102" s="11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 ht="12.75">
      <c r="A103" s="5"/>
      <c r="B103" s="104"/>
      <c r="C103" s="105"/>
      <c r="D103" s="105"/>
      <c r="E103" s="116"/>
      <c r="F103" s="110"/>
      <c r="G103" s="108"/>
      <c r="H103" s="108"/>
      <c r="I103" s="146"/>
      <c r="J103" s="110"/>
      <c r="K103" s="111"/>
      <c r="L103" s="98"/>
      <c r="M103" s="182"/>
      <c r="N103" s="111"/>
      <c r="O103" s="113"/>
      <c r="P103" s="120"/>
      <c r="Q103" s="112"/>
      <c r="R103" s="112"/>
      <c r="S103" s="111"/>
      <c r="T103" s="11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 ht="12.75">
      <c r="A104" s="5"/>
      <c r="B104" s="104"/>
      <c r="C104" s="105"/>
      <c r="D104" s="105"/>
      <c r="E104" s="116"/>
      <c r="F104" s="110"/>
      <c r="G104" s="149"/>
      <c r="H104" s="149"/>
      <c r="I104" s="150"/>
      <c r="J104" s="110"/>
      <c r="K104" s="97"/>
      <c r="L104" s="98"/>
      <c r="M104" s="182"/>
      <c r="N104" s="111"/>
      <c r="O104" s="113"/>
      <c r="P104" s="120"/>
      <c r="Q104" s="112"/>
      <c r="R104" s="112"/>
      <c r="S104" s="111"/>
      <c r="T104" s="115"/>
      <c r="U104" s="5"/>
      <c r="V104" s="5"/>
      <c r="W104" s="5"/>
      <c r="X104" s="5"/>
      <c r="Y104" s="5"/>
      <c r="Z104" s="5"/>
      <c r="AA104" s="5"/>
    </row>
    <row r="105" spans="1:56" ht="12.75">
      <c r="A105" s="5"/>
      <c r="B105" s="151"/>
      <c r="C105" s="152"/>
      <c r="D105" s="152"/>
      <c r="E105" s="153"/>
      <c r="F105" s="120"/>
      <c r="G105" s="108"/>
      <c r="H105" s="108"/>
      <c r="I105" s="154"/>
      <c r="J105" s="110"/>
      <c r="K105" s="97"/>
      <c r="L105" s="98"/>
      <c r="M105" s="185"/>
      <c r="N105" s="97"/>
      <c r="O105" s="100"/>
      <c r="P105" s="99"/>
      <c r="Q105" s="102"/>
      <c r="R105" s="102"/>
      <c r="S105" s="97"/>
      <c r="T105" s="103"/>
      <c r="U105" s="5"/>
      <c r="V105" s="5"/>
      <c r="W105" s="5"/>
      <c r="X105" s="5"/>
      <c r="Y105" s="5"/>
      <c r="Z105" s="5"/>
      <c r="AA105" s="5"/>
    </row>
    <row r="106" spans="1:56" ht="12.75">
      <c r="A106" s="5"/>
      <c r="B106" s="104"/>
      <c r="C106" s="105"/>
      <c r="D106" s="105"/>
      <c r="E106" s="106"/>
      <c r="F106" s="155"/>
      <c r="G106" s="108"/>
      <c r="H106" s="108"/>
      <c r="I106" s="147"/>
      <c r="J106" s="156"/>
      <c r="K106" s="157"/>
      <c r="L106" s="134"/>
      <c r="M106" s="186"/>
      <c r="N106" s="158"/>
      <c r="O106" s="157"/>
      <c r="P106" s="157"/>
      <c r="Q106" s="159"/>
      <c r="R106" s="160"/>
      <c r="S106" s="157"/>
      <c r="T106" s="157"/>
      <c r="U106" s="5"/>
      <c r="V106" s="5"/>
      <c r="W106" s="5"/>
      <c r="X106" s="5"/>
      <c r="Y106" s="5"/>
      <c r="Z106" s="5"/>
      <c r="AA106" s="5"/>
    </row>
    <row r="107" spans="1:56" ht="12.75">
      <c r="A107" s="5"/>
      <c r="B107" s="90"/>
      <c r="C107" s="91"/>
      <c r="D107" s="91"/>
      <c r="E107" s="92"/>
      <c r="F107" s="96"/>
      <c r="G107" s="142"/>
      <c r="H107" s="142"/>
      <c r="I107" s="161"/>
      <c r="J107" s="162"/>
      <c r="K107" s="97"/>
      <c r="L107" s="163"/>
      <c r="M107" s="185"/>
      <c r="N107" s="97"/>
      <c r="O107" s="100"/>
      <c r="P107" s="99"/>
      <c r="Q107" s="102"/>
      <c r="R107" s="102"/>
      <c r="S107" s="97"/>
      <c r="T107" s="103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187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187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187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187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187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187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187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187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187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187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187"/>
      <c r="N118" s="5"/>
      <c r="O118" s="5"/>
      <c r="P118" s="5"/>
      <c r="Q118" s="5"/>
      <c r="R118" s="5"/>
      <c r="S118" s="5"/>
      <c r="T118" s="5"/>
    </row>
    <row r="119" spans="1:27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187"/>
      <c r="N119" s="5"/>
      <c r="O119" s="5"/>
      <c r="P119" s="5"/>
      <c r="Q119" s="5"/>
      <c r="R119" s="5"/>
      <c r="S119" s="5"/>
      <c r="T119" s="5"/>
    </row>
    <row r="120" spans="1:27">
      <c r="M120" s="188"/>
    </row>
    <row r="121" spans="1:27">
      <c r="M121" s="188"/>
    </row>
    <row r="122" spans="1:27">
      <c r="M122" s="188"/>
    </row>
    <row r="123" spans="1:27">
      <c r="M123" s="188"/>
    </row>
    <row r="124" spans="1:27">
      <c r="M124" s="188"/>
    </row>
    <row r="125" spans="1:27">
      <c r="M125" s="188"/>
    </row>
    <row r="126" spans="1:27">
      <c r="M126" s="188"/>
    </row>
  </sheetData>
  <sortState ref="B59:T77">
    <sortCondition ref="C59:C77"/>
  </sortState>
  <mergeCells count="4">
    <mergeCell ref="I13:J14"/>
    <mergeCell ref="L43:M43"/>
    <mergeCell ref="I56:J57"/>
    <mergeCell ref="L88:M88"/>
  </mergeCells>
  <pageMargins left="0.23622047244094491" right="0.23622047244094491" top="0.9055118110236221" bottom="0.23622047244094491" header="0.31496062992125984" footer="0.31496062992125984"/>
  <pageSetup paperSize="5" scale="74" fitToHeight="0" orientation="landscape" r:id="rId1"/>
  <headerFooter>
    <oddHeader>&amp;C&amp;"Times New Roman,Bold"Government of Guam 
Fiscal Year 2025, Quarter 4
Agency Staffing Pattern</oddHeader>
  </headerFooter>
  <rowBreaks count="1" manualBreakCount="1">
    <brk id="44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BV120"/>
  <sheetViews>
    <sheetView tabSelected="1" view="pageBreakPreview" zoomScaleNormal="100" zoomScaleSheetLayoutView="100" workbookViewId="0">
      <selection activeCell="R55" sqref="R55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23.21875" style="6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7.664062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176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8</v>
      </c>
      <c r="E8" s="8"/>
      <c r="F8" s="1"/>
      <c r="G8" s="3" t="s">
        <v>177</v>
      </c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.75" thickBot="1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2.75" thickTop="1" thickBot="1">
      <c r="A10" s="1"/>
      <c r="B10" s="10" t="s">
        <v>10</v>
      </c>
      <c r="C10" s="11"/>
      <c r="D10" s="11"/>
      <c r="E10" s="11"/>
      <c r="F10" s="11"/>
      <c r="G10" s="11"/>
      <c r="H10" s="11"/>
      <c r="I10" s="11"/>
      <c r="J10" s="12"/>
      <c r="K10" s="1"/>
      <c r="L10" s="1"/>
      <c r="M10" s="1"/>
      <c r="N10" s="1"/>
      <c r="O10" s="1"/>
      <c r="P10" s="1"/>
      <c r="Q10" s="10" t="s">
        <v>10</v>
      </c>
      <c r="R10" s="12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" thickTop="1">
      <c r="A11" s="1"/>
      <c r="B11" s="13"/>
      <c r="C11" s="1"/>
      <c r="D11" s="1"/>
      <c r="E11" s="1"/>
      <c r="F11" s="1"/>
      <c r="G11" s="1"/>
      <c r="H11" s="1"/>
      <c r="I11" s="1"/>
      <c r="J11" s="14"/>
      <c r="K11" s="1"/>
      <c r="L11" s="1"/>
      <c r="M11" s="1"/>
      <c r="N11" s="1"/>
      <c r="O11" s="1"/>
      <c r="P11" s="1"/>
      <c r="Q11" s="13"/>
      <c r="R11" s="14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>
      <c r="A12" s="1"/>
      <c r="B12" s="15" t="s">
        <v>11</v>
      </c>
      <c r="C12" s="16" t="s">
        <v>12</v>
      </c>
      <c r="D12" s="17" t="s">
        <v>13</v>
      </c>
      <c r="E12" s="16" t="s">
        <v>14</v>
      </c>
      <c r="F12" s="17" t="s">
        <v>15</v>
      </c>
      <c r="G12" s="18" t="s">
        <v>16</v>
      </c>
      <c r="H12" s="18" t="s">
        <v>17</v>
      </c>
      <c r="I12" s="18" t="s">
        <v>18</v>
      </c>
      <c r="J12" s="19" t="s">
        <v>19</v>
      </c>
      <c r="K12" s="16" t="s">
        <v>20</v>
      </c>
      <c r="L12" s="16" t="s">
        <v>21</v>
      </c>
      <c r="M12" s="17" t="s">
        <v>22</v>
      </c>
      <c r="N12" s="17" t="s">
        <v>23</v>
      </c>
      <c r="O12" s="17" t="s">
        <v>24</v>
      </c>
      <c r="P12" s="17" t="s">
        <v>25</v>
      </c>
      <c r="Q12" s="20" t="s">
        <v>26</v>
      </c>
      <c r="R12" s="19" t="s">
        <v>27</v>
      </c>
      <c r="S12" s="20" t="s">
        <v>28</v>
      </c>
      <c r="T12" s="21" t="s">
        <v>29</v>
      </c>
      <c r="U12" s="21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22"/>
      <c r="B13" s="23" t="s">
        <v>0</v>
      </c>
      <c r="C13" s="24"/>
      <c r="D13" s="25" t="s">
        <v>0</v>
      </c>
      <c r="E13" s="25" t="s">
        <v>0</v>
      </c>
      <c r="F13" s="25" t="s">
        <v>0</v>
      </c>
      <c r="G13" s="26"/>
      <c r="H13" s="26" t="s">
        <v>0</v>
      </c>
      <c r="I13" s="200" t="s">
        <v>30</v>
      </c>
      <c r="J13" s="201"/>
      <c r="K13" s="27" t="s">
        <v>0</v>
      </c>
      <c r="L13" s="22"/>
      <c r="M13" s="27"/>
      <c r="N13" s="27"/>
      <c r="O13" s="27" t="s">
        <v>31</v>
      </c>
      <c r="P13" s="27"/>
      <c r="Q13" s="28"/>
      <c r="R13" s="29"/>
      <c r="S13" s="30"/>
      <c r="T13" s="30"/>
      <c r="U13" s="181"/>
      <c r="V13" s="181"/>
      <c r="W13" s="181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31"/>
      <c r="B14" s="32" t="s">
        <v>32</v>
      </c>
      <c r="C14" s="26" t="s">
        <v>32</v>
      </c>
      <c r="D14" s="26" t="s">
        <v>33</v>
      </c>
      <c r="E14" s="26" t="s">
        <v>34</v>
      </c>
      <c r="F14" s="26" t="s">
        <v>0</v>
      </c>
      <c r="G14" s="26"/>
      <c r="H14" s="26" t="s">
        <v>0</v>
      </c>
      <c r="I14" s="202"/>
      <c r="J14" s="203"/>
      <c r="K14" s="33" t="s">
        <v>35</v>
      </c>
      <c r="L14" s="34" t="s">
        <v>36</v>
      </c>
      <c r="M14" s="34" t="s">
        <v>37</v>
      </c>
      <c r="N14" s="34" t="s">
        <v>38</v>
      </c>
      <c r="O14" s="34" t="s">
        <v>39</v>
      </c>
      <c r="P14" s="22" t="s">
        <v>40</v>
      </c>
      <c r="Q14" s="23" t="s">
        <v>41</v>
      </c>
      <c r="R14" s="35" t="s">
        <v>42</v>
      </c>
      <c r="S14" s="30" t="s">
        <v>43</v>
      </c>
      <c r="T14" s="36" t="s">
        <v>44</v>
      </c>
      <c r="U14" s="181"/>
      <c r="V14" s="181"/>
      <c r="W14" s="18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2" thickBot="1">
      <c r="A15" s="37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41" t="s">
        <v>54</v>
      </c>
      <c r="K15" s="42" t="s">
        <v>55</v>
      </c>
      <c r="L15" s="43" t="s">
        <v>56</v>
      </c>
      <c r="M15" s="43" t="s">
        <v>57</v>
      </c>
      <c r="N15" s="43" t="s">
        <v>58</v>
      </c>
      <c r="O15" s="43" t="s">
        <v>59</v>
      </c>
      <c r="P15" s="44" t="s">
        <v>60</v>
      </c>
      <c r="Q15" s="45" t="s">
        <v>61</v>
      </c>
      <c r="R15" s="46" t="s">
        <v>61</v>
      </c>
      <c r="S15" s="42" t="s">
        <v>62</v>
      </c>
      <c r="T15" s="43" t="s">
        <v>63</v>
      </c>
      <c r="U15" s="181"/>
      <c r="V15" s="181"/>
      <c r="W15" s="18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Top="1">
      <c r="A16" s="47">
        <v>1</v>
      </c>
      <c r="B16" s="419">
        <v>6810</v>
      </c>
      <c r="C16" s="420" t="s">
        <v>127</v>
      </c>
      <c r="D16" s="421" t="s">
        <v>178</v>
      </c>
      <c r="E16" s="422" t="s">
        <v>129</v>
      </c>
      <c r="F16" s="445">
        <v>76093</v>
      </c>
      <c r="G16" s="446"/>
      <c r="H16" s="308"/>
      <c r="I16" s="424">
        <v>46226</v>
      </c>
      <c r="J16" s="446">
        <v>1610</v>
      </c>
      <c r="K16" s="425">
        <f>(+F16+G16+H16+J16)</f>
        <v>77703</v>
      </c>
      <c r="L16" s="447">
        <f>+ROUND((K16*0.3077),0)</f>
        <v>23909</v>
      </c>
      <c r="M16" s="448">
        <v>495</v>
      </c>
      <c r="N16" s="308">
        <v>0</v>
      </c>
      <c r="O16" s="446">
        <f>ROUND((K16*0.0145),0)</f>
        <v>1127</v>
      </c>
      <c r="P16" s="448">
        <v>187</v>
      </c>
      <c r="Q16" s="427">
        <v>0</v>
      </c>
      <c r="R16" s="427">
        <v>0</v>
      </c>
      <c r="S16" s="447">
        <f>+L16+M16+N16+O16+P16+Q16+R16</f>
        <v>25718</v>
      </c>
      <c r="T16" s="447">
        <f>SUM(K16+S16)</f>
        <v>103421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>
      <c r="A17" s="48">
        <f>SUM(A16+1)</f>
        <v>2</v>
      </c>
      <c r="B17" s="429" t="s">
        <v>179</v>
      </c>
      <c r="C17" s="430" t="s">
        <v>180</v>
      </c>
      <c r="D17" s="431" t="s">
        <v>181</v>
      </c>
      <c r="E17" s="432" t="s">
        <v>113</v>
      </c>
      <c r="F17" s="449">
        <v>75392</v>
      </c>
      <c r="G17" s="450"/>
      <c r="H17" s="451"/>
      <c r="I17" s="433">
        <v>45674</v>
      </c>
      <c r="J17" s="455">
        <v>0</v>
      </c>
      <c r="K17" s="451">
        <f>(+F17+G17+H17+J17)</f>
        <v>75392</v>
      </c>
      <c r="L17" s="456">
        <f>+ROUND((K17*0.3077),0)</f>
        <v>23198</v>
      </c>
      <c r="M17" s="457">
        <v>495</v>
      </c>
      <c r="N17" s="451">
        <v>0</v>
      </c>
      <c r="O17" s="457">
        <f>+ROUND((K17*0.0145),0)</f>
        <v>1093</v>
      </c>
      <c r="P17" s="457">
        <v>187</v>
      </c>
      <c r="Q17" s="458">
        <v>8310</v>
      </c>
      <c r="R17" s="457">
        <v>486</v>
      </c>
      <c r="S17" s="451">
        <f>+L17+M17+N17+O17+P17+Q17+R17</f>
        <v>33769</v>
      </c>
      <c r="T17" s="451">
        <f>SUM(K17+S17)</f>
        <v>109161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48">
        <f t="shared" ref="A18:A40" si="0">SUM(A17+1)</f>
        <v>3</v>
      </c>
      <c r="B18" s="429">
        <v>6115</v>
      </c>
      <c r="C18" s="430" t="s">
        <v>182</v>
      </c>
      <c r="D18" s="431" t="s">
        <v>183</v>
      </c>
      <c r="E18" s="432" t="s">
        <v>184</v>
      </c>
      <c r="F18" s="449">
        <v>55601</v>
      </c>
      <c r="G18" s="450"/>
      <c r="H18" s="451"/>
      <c r="I18" s="434">
        <v>46344</v>
      </c>
      <c r="J18" s="455">
        <v>206</v>
      </c>
      <c r="K18" s="451">
        <f>(+F18+G18+H18+J18)</f>
        <v>55807</v>
      </c>
      <c r="L18" s="456">
        <f>+ROUND((K18*0.3077),0)</f>
        <v>17172</v>
      </c>
      <c r="M18" s="457">
        <v>495</v>
      </c>
      <c r="N18" s="451">
        <v>0</v>
      </c>
      <c r="O18" s="457">
        <f>+ROUND((K18*0.0145),0)</f>
        <v>809</v>
      </c>
      <c r="P18" s="457">
        <v>187</v>
      </c>
      <c r="Q18" s="458">
        <v>8310</v>
      </c>
      <c r="R18" s="457">
        <v>486</v>
      </c>
      <c r="S18" s="451">
        <f>+L18+M18+N18+O18+P18+Q18+R18</f>
        <v>27459</v>
      </c>
      <c r="T18" s="451">
        <f>SUM(K18+S18)</f>
        <v>83266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21.75">
      <c r="A19" s="48">
        <f t="shared" si="0"/>
        <v>4</v>
      </c>
      <c r="B19" s="435">
        <v>6903</v>
      </c>
      <c r="C19" s="436" t="s">
        <v>185</v>
      </c>
      <c r="D19" s="436" t="s">
        <v>186</v>
      </c>
      <c r="E19" s="437" t="s">
        <v>66</v>
      </c>
      <c r="F19" s="452">
        <v>28269</v>
      </c>
      <c r="G19" s="453"/>
      <c r="H19" s="454"/>
      <c r="I19" s="440"/>
      <c r="J19" s="459">
        <v>0</v>
      </c>
      <c r="K19" s="454">
        <f>(+F19+G19+H19+J19)</f>
        <v>28269</v>
      </c>
      <c r="L19" s="460">
        <f>+ROUND((K19*0.3077),0)</f>
        <v>8698</v>
      </c>
      <c r="M19" s="461">
        <v>495</v>
      </c>
      <c r="N19" s="454">
        <v>0</v>
      </c>
      <c r="O19" s="462">
        <f>+ROUND((K19*0.0145),0)</f>
        <v>410</v>
      </c>
      <c r="P19" s="461">
        <v>187</v>
      </c>
      <c r="Q19" s="462">
        <v>8310</v>
      </c>
      <c r="R19" s="462">
        <v>486</v>
      </c>
      <c r="S19" s="454">
        <f>+L19+M19+N19+O19+P19+Q19+R19</f>
        <v>18586</v>
      </c>
      <c r="T19" s="454">
        <f>SUM(K19+S19)</f>
        <v>46855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48">
        <f t="shared" si="0"/>
        <v>5</v>
      </c>
      <c r="B20" s="880"/>
      <c r="C20" s="881"/>
      <c r="D20" s="881"/>
      <c r="E20" s="882"/>
      <c r="F20" s="883"/>
      <c r="G20" s="884"/>
      <c r="H20" s="885"/>
      <c r="I20" s="886"/>
      <c r="J20" s="887"/>
      <c r="K20" s="885"/>
      <c r="L20" s="888"/>
      <c r="M20" s="889"/>
      <c r="N20" s="885"/>
      <c r="O20" s="890"/>
      <c r="P20" s="889"/>
      <c r="Q20" s="891"/>
      <c r="R20" s="891"/>
      <c r="S20" s="885"/>
      <c r="T20" s="89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48">
        <f t="shared" si="0"/>
        <v>6</v>
      </c>
      <c r="B21" s="893"/>
      <c r="C21" s="894"/>
      <c r="D21" s="894"/>
      <c r="E21" s="895"/>
      <c r="F21" s="896"/>
      <c r="G21" s="884"/>
      <c r="H21" s="885"/>
      <c r="I21" s="897"/>
      <c r="J21" s="898"/>
      <c r="K21" s="885"/>
      <c r="L21" s="410"/>
      <c r="M21" s="891"/>
      <c r="N21" s="885"/>
      <c r="O21" s="890"/>
      <c r="P21" s="891"/>
      <c r="Q21" s="891"/>
      <c r="R21" s="891"/>
      <c r="S21" s="885"/>
      <c r="T21" s="892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48">
        <f t="shared" si="0"/>
        <v>7</v>
      </c>
      <c r="B22" s="899"/>
      <c r="C22" s="900"/>
      <c r="D22" s="901"/>
      <c r="E22" s="902"/>
      <c r="F22" s="896"/>
      <c r="G22" s="884"/>
      <c r="H22" s="885"/>
      <c r="I22" s="897"/>
      <c r="J22" s="898"/>
      <c r="K22" s="885"/>
      <c r="L22" s="410"/>
      <c r="M22" s="889"/>
      <c r="N22" s="885"/>
      <c r="O22" s="890"/>
      <c r="P22" s="889"/>
      <c r="Q22" s="891"/>
      <c r="R22" s="891"/>
      <c r="S22" s="885"/>
      <c r="T22" s="892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48">
        <f t="shared" si="0"/>
        <v>8</v>
      </c>
      <c r="B23" s="899"/>
      <c r="C23" s="900"/>
      <c r="D23" s="901"/>
      <c r="E23" s="902"/>
      <c r="F23" s="896"/>
      <c r="G23" s="884"/>
      <c r="H23" s="885"/>
      <c r="I23" s="897"/>
      <c r="J23" s="903"/>
      <c r="K23" s="885"/>
      <c r="L23" s="410"/>
      <c r="M23" s="889"/>
      <c r="N23" s="885"/>
      <c r="O23" s="890"/>
      <c r="P23" s="889"/>
      <c r="Q23" s="891"/>
      <c r="R23" s="891"/>
      <c r="S23" s="885"/>
      <c r="T23" s="892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48">
        <f t="shared" si="0"/>
        <v>9</v>
      </c>
      <c r="B24" s="904"/>
      <c r="C24" s="894"/>
      <c r="D24" s="894"/>
      <c r="E24" s="902"/>
      <c r="F24" s="896"/>
      <c r="G24" s="884"/>
      <c r="H24" s="885"/>
      <c r="I24" s="905"/>
      <c r="J24" s="887"/>
      <c r="K24" s="885"/>
      <c r="L24" s="410"/>
      <c r="M24" s="891"/>
      <c r="N24" s="885"/>
      <c r="O24" s="890"/>
      <c r="P24" s="891"/>
      <c r="Q24" s="906"/>
      <c r="R24" s="891"/>
      <c r="S24" s="885"/>
      <c r="T24" s="892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48">
        <f t="shared" si="0"/>
        <v>10</v>
      </c>
      <c r="B25" s="904"/>
      <c r="C25" s="894"/>
      <c r="D25" s="894"/>
      <c r="E25" s="902"/>
      <c r="F25" s="896"/>
      <c r="G25" s="884"/>
      <c r="H25" s="885"/>
      <c r="I25" s="886"/>
      <c r="J25" s="887"/>
      <c r="K25" s="885"/>
      <c r="L25" s="410"/>
      <c r="M25" s="891"/>
      <c r="N25" s="885"/>
      <c r="O25" s="890"/>
      <c r="P25" s="891"/>
      <c r="Q25" s="906"/>
      <c r="R25" s="891"/>
      <c r="S25" s="885"/>
      <c r="T25" s="892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48">
        <f t="shared" si="0"/>
        <v>11</v>
      </c>
      <c r="B26" s="907"/>
      <c r="C26" s="908"/>
      <c r="D26" s="908"/>
      <c r="E26" s="909"/>
      <c r="F26" s="896"/>
      <c r="G26" s="884"/>
      <c r="H26" s="885"/>
      <c r="I26" s="886"/>
      <c r="J26" s="887"/>
      <c r="K26" s="885"/>
      <c r="L26" s="410"/>
      <c r="M26" s="889"/>
      <c r="N26" s="885"/>
      <c r="O26" s="890"/>
      <c r="P26" s="889"/>
      <c r="Q26" s="891"/>
      <c r="R26" s="891"/>
      <c r="S26" s="885"/>
      <c r="T26" s="892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48">
        <f t="shared" si="0"/>
        <v>12</v>
      </c>
      <c r="B27" s="910"/>
      <c r="C27" s="911"/>
      <c r="D27" s="912"/>
      <c r="E27" s="913"/>
      <c r="F27" s="896"/>
      <c r="G27" s="884"/>
      <c r="H27" s="885"/>
      <c r="I27" s="897"/>
      <c r="J27" s="898"/>
      <c r="K27" s="885"/>
      <c r="L27" s="410"/>
      <c r="M27" s="891"/>
      <c r="N27" s="885"/>
      <c r="O27" s="890"/>
      <c r="P27" s="891"/>
      <c r="Q27" s="891"/>
      <c r="R27" s="891"/>
      <c r="S27" s="885"/>
      <c r="T27" s="892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48">
        <f t="shared" si="0"/>
        <v>13</v>
      </c>
      <c r="B28" s="914"/>
      <c r="C28" s="915"/>
      <c r="D28" s="915"/>
      <c r="E28" s="913"/>
      <c r="F28" s="896"/>
      <c r="G28" s="479"/>
      <c r="H28" s="467"/>
      <c r="I28" s="494"/>
      <c r="J28" s="495"/>
      <c r="K28" s="467"/>
      <c r="L28" s="426"/>
      <c r="M28" s="493"/>
      <c r="N28" s="467"/>
      <c r="O28" s="482"/>
      <c r="P28" s="493"/>
      <c r="Q28" s="481"/>
      <c r="R28" s="481"/>
      <c r="S28" s="467"/>
      <c r="T28" s="48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48">
        <f t="shared" si="0"/>
        <v>14</v>
      </c>
      <c r="B29" s="916"/>
      <c r="C29" s="917"/>
      <c r="D29" s="918"/>
      <c r="E29" s="919"/>
      <c r="F29" s="896"/>
      <c r="G29" s="479"/>
      <c r="H29" s="467"/>
      <c r="I29" s="494"/>
      <c r="J29" s="500"/>
      <c r="K29" s="467"/>
      <c r="L29" s="426"/>
      <c r="M29" s="482"/>
      <c r="N29" s="467"/>
      <c r="O29" s="482"/>
      <c r="P29" s="482"/>
      <c r="Q29" s="481"/>
      <c r="R29" s="481"/>
      <c r="S29" s="467"/>
      <c r="T29" s="48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48">
        <f t="shared" si="0"/>
        <v>15</v>
      </c>
      <c r="B30" s="920"/>
      <c r="C30" s="917"/>
      <c r="D30" s="918"/>
      <c r="E30" s="919"/>
      <c r="F30" s="896"/>
      <c r="G30" s="479"/>
      <c r="H30" s="467"/>
      <c r="I30" s="494"/>
      <c r="J30" s="500"/>
      <c r="K30" s="467"/>
      <c r="L30" s="426"/>
      <c r="M30" s="482"/>
      <c r="N30" s="467"/>
      <c r="O30" s="482"/>
      <c r="P30" s="482"/>
      <c r="Q30" s="481"/>
      <c r="R30" s="481"/>
      <c r="S30" s="467"/>
      <c r="T30" s="48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48">
        <f t="shared" si="0"/>
        <v>16</v>
      </c>
      <c r="B31" s="921"/>
      <c r="C31" s="917"/>
      <c r="D31" s="918"/>
      <c r="E31" s="919"/>
      <c r="F31" s="896"/>
      <c r="G31" s="479"/>
      <c r="H31" s="467"/>
      <c r="I31" s="494"/>
      <c r="J31" s="500"/>
      <c r="K31" s="467"/>
      <c r="L31" s="426"/>
      <c r="M31" s="482"/>
      <c r="N31" s="467"/>
      <c r="O31" s="482"/>
      <c r="P31" s="482"/>
      <c r="Q31" s="481"/>
      <c r="R31" s="481"/>
      <c r="S31" s="467"/>
      <c r="T31" s="48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48">
        <f t="shared" si="0"/>
        <v>17</v>
      </c>
      <c r="B32" s="904"/>
      <c r="C32" s="894"/>
      <c r="D32" s="894"/>
      <c r="E32" s="902"/>
      <c r="F32" s="896"/>
      <c r="G32" s="479"/>
      <c r="H32" s="467"/>
      <c r="I32" s="494"/>
      <c r="J32" s="500"/>
      <c r="K32" s="467"/>
      <c r="L32" s="484"/>
      <c r="M32" s="482"/>
      <c r="N32" s="467"/>
      <c r="O32" s="482"/>
      <c r="P32" s="482"/>
      <c r="Q32" s="481"/>
      <c r="R32" s="481"/>
      <c r="S32" s="467"/>
      <c r="T32" s="42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48">
        <f t="shared" si="0"/>
        <v>18</v>
      </c>
      <c r="B33" s="922"/>
      <c r="C33" s="923"/>
      <c r="D33" s="894"/>
      <c r="E33" s="902"/>
      <c r="F33" s="896"/>
      <c r="G33" s="479"/>
      <c r="H33" s="467"/>
      <c r="I33" s="494"/>
      <c r="J33" s="500"/>
      <c r="K33" s="467"/>
      <c r="L33" s="484"/>
      <c r="M33" s="482"/>
      <c r="N33" s="467"/>
      <c r="O33" s="482"/>
      <c r="P33" s="482"/>
      <c r="Q33" s="482"/>
      <c r="R33" s="482"/>
      <c r="S33" s="467"/>
      <c r="T33" s="428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48">
        <f t="shared" si="0"/>
        <v>19</v>
      </c>
      <c r="B34" s="924"/>
      <c r="C34" s="925"/>
      <c r="D34" s="926"/>
      <c r="E34" s="902"/>
      <c r="F34" s="896"/>
      <c r="G34" s="479"/>
      <c r="H34" s="467"/>
      <c r="I34" s="494"/>
      <c r="J34" s="495"/>
      <c r="K34" s="467"/>
      <c r="L34" s="484"/>
      <c r="M34" s="482"/>
      <c r="N34" s="467"/>
      <c r="O34" s="482"/>
      <c r="P34" s="482"/>
      <c r="Q34" s="481"/>
      <c r="R34" s="481"/>
      <c r="S34" s="467"/>
      <c r="T34" s="428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48">
        <f t="shared" si="0"/>
        <v>20</v>
      </c>
      <c r="B35" s="924"/>
      <c r="C35" s="901"/>
      <c r="D35" s="901"/>
      <c r="E35" s="902"/>
      <c r="F35" s="896"/>
      <c r="G35" s="479"/>
      <c r="H35" s="467"/>
      <c r="I35" s="494"/>
      <c r="J35" s="495"/>
      <c r="K35" s="467"/>
      <c r="L35" s="484"/>
      <c r="M35" s="482"/>
      <c r="N35" s="467"/>
      <c r="O35" s="482"/>
      <c r="P35" s="482"/>
      <c r="Q35" s="481"/>
      <c r="R35" s="481"/>
      <c r="S35" s="467"/>
      <c r="T35" s="428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48">
        <f t="shared" si="0"/>
        <v>21</v>
      </c>
      <c r="B36" s="924"/>
      <c r="C36" s="901"/>
      <c r="D36" s="901"/>
      <c r="E36" s="902"/>
      <c r="F36" s="896"/>
      <c r="G36" s="479"/>
      <c r="H36" s="467"/>
      <c r="I36" s="494"/>
      <c r="J36" s="495"/>
      <c r="K36" s="467"/>
      <c r="L36" s="484"/>
      <c r="M36" s="482"/>
      <c r="N36" s="467"/>
      <c r="O36" s="482"/>
      <c r="P36" s="482"/>
      <c r="Q36" s="481"/>
      <c r="R36" s="481"/>
      <c r="S36" s="467"/>
      <c r="T36" s="428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48">
        <f t="shared" si="0"/>
        <v>22</v>
      </c>
      <c r="B37" s="927"/>
      <c r="C37" s="901"/>
      <c r="D37" s="928"/>
      <c r="E37" s="902"/>
      <c r="F37" s="896"/>
      <c r="G37" s="479"/>
      <c r="H37" s="467"/>
      <c r="I37" s="494"/>
      <c r="J37" s="495"/>
      <c r="K37" s="467"/>
      <c r="L37" s="484"/>
      <c r="M37" s="482"/>
      <c r="N37" s="467"/>
      <c r="O37" s="482"/>
      <c r="P37" s="482"/>
      <c r="Q37" s="481"/>
      <c r="R37" s="481"/>
      <c r="S37" s="467"/>
      <c r="T37" s="428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48">
        <f t="shared" si="0"/>
        <v>23</v>
      </c>
      <c r="B38" s="904"/>
      <c r="C38" s="911"/>
      <c r="D38" s="929"/>
      <c r="E38" s="930"/>
      <c r="F38" s="493"/>
      <c r="G38" s="479"/>
      <c r="H38" s="467"/>
      <c r="I38" s="494"/>
      <c r="J38" s="495"/>
      <c r="K38" s="467"/>
      <c r="L38" s="484"/>
      <c r="M38" s="482"/>
      <c r="N38" s="467"/>
      <c r="O38" s="482"/>
      <c r="P38" s="482"/>
      <c r="Q38" s="481"/>
      <c r="R38" s="481"/>
      <c r="S38" s="467"/>
      <c r="T38" s="428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48">
        <f t="shared" si="0"/>
        <v>24</v>
      </c>
      <c r="B39" s="924"/>
      <c r="C39" s="901"/>
      <c r="D39" s="901"/>
      <c r="E39" s="902"/>
      <c r="F39" s="896"/>
      <c r="G39" s="479"/>
      <c r="H39" s="467"/>
      <c r="I39" s="494"/>
      <c r="J39" s="495"/>
      <c r="K39" s="467"/>
      <c r="L39" s="484"/>
      <c r="M39" s="482"/>
      <c r="N39" s="467"/>
      <c r="O39" s="482"/>
      <c r="P39" s="482"/>
      <c r="Q39" s="481"/>
      <c r="R39" s="481"/>
      <c r="S39" s="467"/>
      <c r="T39" s="428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48">
        <f t="shared" si="0"/>
        <v>25</v>
      </c>
      <c r="B40" s="907"/>
      <c r="C40" s="908"/>
      <c r="D40" s="908"/>
      <c r="E40" s="909"/>
      <c r="F40" s="493"/>
      <c r="G40" s="479"/>
      <c r="H40" s="467"/>
      <c r="I40" s="494"/>
      <c r="J40" s="493"/>
      <c r="K40" s="467"/>
      <c r="L40" s="467"/>
      <c r="M40" s="931"/>
      <c r="N40" s="467"/>
      <c r="O40" s="482"/>
      <c r="P40" s="932"/>
      <c r="Q40" s="482"/>
      <c r="R40" s="482"/>
      <c r="S40" s="467"/>
      <c r="T40" s="42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49"/>
      <c r="B41" s="49"/>
      <c r="C41" s="49"/>
      <c r="D41" s="69" t="s">
        <v>187</v>
      </c>
      <c r="E41" s="307" t="s">
        <v>120</v>
      </c>
      <c r="F41" s="423">
        <f>SUM(F16:F40)</f>
        <v>235355</v>
      </c>
      <c r="G41" s="423">
        <f>SUM(G16:G40)</f>
        <v>0</v>
      </c>
      <c r="H41" s="423">
        <f>SUM(H16:H40)</f>
        <v>0</v>
      </c>
      <c r="I41" s="307" t="s">
        <v>120</v>
      </c>
      <c r="J41" s="423">
        <f t="shared" ref="J41:T41" si="1">SUM(J16:J40)</f>
        <v>1816</v>
      </c>
      <c r="K41" s="423">
        <f t="shared" si="1"/>
        <v>237171</v>
      </c>
      <c r="L41" s="423">
        <f t="shared" si="1"/>
        <v>72977</v>
      </c>
      <c r="M41" s="423">
        <f t="shared" si="1"/>
        <v>1980</v>
      </c>
      <c r="N41" s="426">
        <f t="shared" si="1"/>
        <v>0</v>
      </c>
      <c r="O41" s="426">
        <f t="shared" si="1"/>
        <v>3439</v>
      </c>
      <c r="P41" s="426">
        <f t="shared" si="1"/>
        <v>748</v>
      </c>
      <c r="Q41" s="426">
        <f t="shared" si="1"/>
        <v>24930</v>
      </c>
      <c r="R41" s="426">
        <f t="shared" si="1"/>
        <v>1458</v>
      </c>
      <c r="S41" s="426">
        <f t="shared" si="1"/>
        <v>105532</v>
      </c>
      <c r="T41" s="428">
        <f t="shared" si="1"/>
        <v>342703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" t="s">
        <v>121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" t="s">
        <v>122</v>
      </c>
      <c r="B43" s="4"/>
      <c r="C43" s="4"/>
      <c r="D43" s="4"/>
      <c r="E43" s="4"/>
      <c r="F43" s="4"/>
      <c r="G43" s="4"/>
      <c r="H43" s="189"/>
      <c r="I43" s="189"/>
      <c r="J43" s="4"/>
      <c r="K43" s="4"/>
      <c r="L43" s="204"/>
      <c r="M43" s="20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83" t="s">
        <v>123</v>
      </c>
      <c r="B44" s="4"/>
      <c r="C44" s="4"/>
      <c r="D44" s="4"/>
      <c r="E44" s="4"/>
      <c r="F44" s="191"/>
      <c r="G44" s="933"/>
      <c r="H44" s="933"/>
      <c r="I44" s="191"/>
      <c r="J44" s="191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/>
      <c r="B45" s="70"/>
      <c r="C45" s="65"/>
      <c r="D45" s="4"/>
      <c r="E45" s="4"/>
      <c r="F45" s="192"/>
      <c r="G45" s="193"/>
      <c r="H45" s="193"/>
      <c r="I45" s="191"/>
      <c r="J45" s="191"/>
      <c r="K45" s="4"/>
      <c r="L45" s="50"/>
      <c r="M45" s="51"/>
      <c r="N45" s="4"/>
      <c r="O45" s="51"/>
      <c r="P45" s="4"/>
      <c r="Q45" s="50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3"/>
      <c r="B46" s="70"/>
      <c r="C46" s="65"/>
      <c r="D46" s="4"/>
      <c r="E46" s="4"/>
      <c r="F46" s="192"/>
      <c r="G46" s="193"/>
      <c r="H46" s="193"/>
      <c r="I46" s="191"/>
      <c r="J46" s="190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4"/>
      <c r="B47" s="70"/>
      <c r="C47" s="65"/>
      <c r="D47" s="4"/>
      <c r="E47" s="4"/>
      <c r="F47" s="194"/>
      <c r="G47" s="190"/>
      <c r="H47" s="190"/>
      <c r="I47" s="190"/>
      <c r="J47" s="191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1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"/>
      <c r="N48" s="4"/>
      <c r="O48" s="50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>
      <c r="A49" s="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21"/>
      <c r="N50" s="4"/>
      <c r="O50" s="50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9"/>
      <c r="G51" s="9"/>
      <c r="H51" s="9"/>
      <c r="I51" s="9"/>
      <c r="J51" s="9"/>
      <c r="K51" s="9"/>
      <c r="L51" s="17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9"/>
      <c r="B52" s="9"/>
      <c r="C52" s="1"/>
      <c r="D52" s="9"/>
      <c r="E52" s="9"/>
      <c r="F52" s="53"/>
      <c r="G52" s="9"/>
      <c r="H52" s="9"/>
      <c r="I52" s="53"/>
      <c r="J52" s="9"/>
      <c r="K52" s="9"/>
      <c r="L52" s="9"/>
      <c r="M52" s="181"/>
      <c r="N52" s="181"/>
      <c r="O52" s="5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181"/>
      <c r="N53" s="181"/>
      <c r="O53" s="55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17"/>
      <c r="G54" s="17"/>
      <c r="H54" s="17"/>
      <c r="I54" s="17"/>
      <c r="J54" s="17"/>
      <c r="K54" s="17"/>
      <c r="L54" s="9"/>
      <c r="M54" s="181"/>
      <c r="N54" s="181"/>
      <c r="O54" s="56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57"/>
      <c r="C55" s="58"/>
      <c r="D55" s="58"/>
      <c r="E55" s="59"/>
      <c r="F55" s="59"/>
      <c r="G55" s="59"/>
      <c r="H55" s="59"/>
      <c r="I55" s="59"/>
      <c r="J55" s="59"/>
      <c r="K55" s="59"/>
      <c r="L55" s="60"/>
      <c r="M55" s="4"/>
      <c r="N55" s="4"/>
      <c r="O55" s="55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1"/>
      <c r="F56" s="1"/>
      <c r="G56" s="1"/>
      <c r="H56" s="1"/>
      <c r="I56" s="1"/>
      <c r="J56" s="1"/>
      <c r="K56" s="1"/>
      <c r="L56" s="61"/>
      <c r="M56" s="4"/>
      <c r="N56" s="4"/>
      <c r="O56" s="50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"/>
      <c r="B80" s="1"/>
      <c r="C80" s="1"/>
      <c r="D80" s="9"/>
      <c r="E80" s="59"/>
      <c r="F80" s="59"/>
      <c r="G80" s="59"/>
      <c r="H80" s="59"/>
      <c r="I80" s="59"/>
      <c r="J80" s="59"/>
      <c r="K80" s="59"/>
      <c r="L80" s="59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 ht="12.75">
      <c r="A81" s="3"/>
      <c r="B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2">
    <mergeCell ref="I13:J14"/>
    <mergeCell ref="L43:M43"/>
  </mergeCells>
  <pageMargins left="0.23622047244094491" right="0.23622047244094491" top="0.9055118110236221" bottom="0.23622047244094491" header="0.31496062992125984" footer="0.31496062992125984"/>
  <pageSetup paperSize="5" scale="76" fitToHeight="0" orientation="landscape" r:id="rId1"/>
  <headerFooter>
    <oddHeader>&amp;C&amp;"Times New Roman,Bold"Government of Guam 
Fiscal Year 2025, Quarter 4
Agency Staffing Pattern</oddHead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BV121"/>
  <sheetViews>
    <sheetView tabSelected="1" view="pageBreakPreview" topLeftCell="A10" zoomScaleNormal="100" zoomScaleSheetLayoutView="100" workbookViewId="0">
      <selection activeCell="R55" sqref="R55"/>
    </sheetView>
  </sheetViews>
  <sheetFormatPr defaultColWidth="8.77734375" defaultRowHeight="11.25"/>
  <cols>
    <col min="1" max="1" width="4.88671875" style="6" customWidth="1"/>
    <col min="2" max="2" width="5.77734375" style="6" customWidth="1"/>
    <col min="3" max="3" width="23.21875" style="6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7.664062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189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8</v>
      </c>
      <c r="E8" s="8"/>
      <c r="F8" s="1"/>
      <c r="G8" s="3" t="s">
        <v>190</v>
      </c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10" t="s">
        <v>10</v>
      </c>
      <c r="C11" s="11"/>
      <c r="D11" s="11"/>
      <c r="E11" s="11"/>
      <c r="F11" s="11"/>
      <c r="G11" s="11"/>
      <c r="H11" s="11"/>
      <c r="I11" s="11"/>
      <c r="J11" s="12"/>
      <c r="K11" s="1"/>
      <c r="L11" s="1"/>
      <c r="M11" s="1"/>
      <c r="N11" s="1"/>
      <c r="O11" s="1"/>
      <c r="P11" s="1"/>
      <c r="Q11" s="10" t="s">
        <v>10</v>
      </c>
      <c r="R11" s="12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13"/>
      <c r="C12" s="1"/>
      <c r="D12" s="1"/>
      <c r="E12" s="1"/>
      <c r="F12" s="1"/>
      <c r="G12" s="1"/>
      <c r="H12" s="1"/>
      <c r="I12" s="1"/>
      <c r="J12" s="14"/>
      <c r="K12" s="1"/>
      <c r="L12" s="1"/>
      <c r="M12" s="1"/>
      <c r="N12" s="1"/>
      <c r="O12" s="1"/>
      <c r="P12" s="1"/>
      <c r="Q12" s="13"/>
      <c r="R12" s="14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15" t="s">
        <v>11</v>
      </c>
      <c r="C13" s="16" t="s">
        <v>12</v>
      </c>
      <c r="D13" s="17" t="s">
        <v>13</v>
      </c>
      <c r="E13" s="16" t="s">
        <v>14</v>
      </c>
      <c r="F13" s="17" t="s">
        <v>15</v>
      </c>
      <c r="G13" s="18" t="s">
        <v>16</v>
      </c>
      <c r="H13" s="18" t="s">
        <v>17</v>
      </c>
      <c r="I13" s="18" t="s">
        <v>18</v>
      </c>
      <c r="J13" s="19" t="s">
        <v>19</v>
      </c>
      <c r="K13" s="16" t="s">
        <v>20</v>
      </c>
      <c r="L13" s="16" t="s">
        <v>21</v>
      </c>
      <c r="M13" s="17" t="s">
        <v>22</v>
      </c>
      <c r="N13" s="17" t="s">
        <v>23</v>
      </c>
      <c r="O13" s="17" t="s">
        <v>24</v>
      </c>
      <c r="P13" s="17" t="s">
        <v>25</v>
      </c>
      <c r="Q13" s="20" t="s">
        <v>26</v>
      </c>
      <c r="R13" s="19" t="s">
        <v>27</v>
      </c>
      <c r="S13" s="20" t="s">
        <v>28</v>
      </c>
      <c r="T13" s="21" t="s">
        <v>29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22"/>
      <c r="B14" s="23" t="s">
        <v>0</v>
      </c>
      <c r="C14" s="24"/>
      <c r="D14" s="25" t="s">
        <v>0</v>
      </c>
      <c r="E14" s="25" t="s">
        <v>0</v>
      </c>
      <c r="F14" s="25" t="s">
        <v>0</v>
      </c>
      <c r="G14" s="26"/>
      <c r="H14" s="26" t="s">
        <v>0</v>
      </c>
      <c r="I14" s="200" t="s">
        <v>30</v>
      </c>
      <c r="J14" s="201"/>
      <c r="K14" s="27" t="s">
        <v>0</v>
      </c>
      <c r="L14" s="22"/>
      <c r="M14" s="27"/>
      <c r="N14" s="27"/>
      <c r="O14" s="27" t="s">
        <v>31</v>
      </c>
      <c r="P14" s="27"/>
      <c r="Q14" s="28"/>
      <c r="R14" s="29"/>
      <c r="S14" s="30"/>
      <c r="T14" s="30"/>
      <c r="U14" s="181"/>
      <c r="V14" s="181"/>
      <c r="W14" s="18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31"/>
      <c r="B15" s="32" t="s">
        <v>32</v>
      </c>
      <c r="C15" s="26" t="s">
        <v>32</v>
      </c>
      <c r="D15" s="26" t="s">
        <v>33</v>
      </c>
      <c r="E15" s="26" t="s">
        <v>34</v>
      </c>
      <c r="F15" s="26" t="s">
        <v>0</v>
      </c>
      <c r="G15" s="26"/>
      <c r="H15" s="26" t="s">
        <v>0</v>
      </c>
      <c r="I15" s="202"/>
      <c r="J15" s="203"/>
      <c r="K15" s="33" t="s">
        <v>35</v>
      </c>
      <c r="L15" s="34" t="s">
        <v>36</v>
      </c>
      <c r="M15" s="34" t="s">
        <v>37</v>
      </c>
      <c r="N15" s="34" t="s">
        <v>38</v>
      </c>
      <c r="O15" s="34" t="s">
        <v>39</v>
      </c>
      <c r="P15" s="22" t="s">
        <v>40</v>
      </c>
      <c r="Q15" s="23" t="s">
        <v>41</v>
      </c>
      <c r="R15" s="35" t="s">
        <v>42</v>
      </c>
      <c r="S15" s="30" t="s">
        <v>43</v>
      </c>
      <c r="T15" s="36" t="s">
        <v>44</v>
      </c>
      <c r="U15" s="181"/>
      <c r="V15" s="181"/>
      <c r="W15" s="18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37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41" t="s">
        <v>54</v>
      </c>
      <c r="K16" s="42" t="s">
        <v>55</v>
      </c>
      <c r="L16" s="43" t="s">
        <v>56</v>
      </c>
      <c r="M16" s="43" t="s">
        <v>57</v>
      </c>
      <c r="N16" s="43" t="s">
        <v>58</v>
      </c>
      <c r="O16" s="43" t="s">
        <v>59</v>
      </c>
      <c r="P16" s="44" t="s">
        <v>60</v>
      </c>
      <c r="Q16" s="45" t="s">
        <v>61</v>
      </c>
      <c r="R16" s="46" t="s">
        <v>61</v>
      </c>
      <c r="S16" s="42" t="s">
        <v>62</v>
      </c>
      <c r="T16" s="43" t="s">
        <v>63</v>
      </c>
      <c r="U16" s="181"/>
      <c r="V16" s="181"/>
      <c r="W16" s="18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>
      <c r="A17" s="48">
        <v>1</v>
      </c>
      <c r="B17" s="463">
        <v>6172</v>
      </c>
      <c r="C17" s="464" t="s">
        <v>191</v>
      </c>
      <c r="D17" s="464" t="s">
        <v>192</v>
      </c>
      <c r="E17" s="465" t="s">
        <v>193</v>
      </c>
      <c r="F17" s="466">
        <v>59159</v>
      </c>
      <c r="G17" s="501"/>
      <c r="H17" s="447"/>
      <c r="I17" s="434">
        <v>46246</v>
      </c>
      <c r="J17" s="468">
        <v>374</v>
      </c>
      <c r="K17" s="469">
        <f>(+F17+G17+H17+J17)</f>
        <v>59533</v>
      </c>
      <c r="L17" s="470">
        <f t="shared" ref="L17" si="0">+ROUND((K17*0.3077),0)</f>
        <v>18318</v>
      </c>
      <c r="M17" s="471">
        <v>495</v>
      </c>
      <c r="N17" s="469">
        <v>0</v>
      </c>
      <c r="O17" s="471">
        <f>+ROUND((K17*0.0145),0)</f>
        <v>863</v>
      </c>
      <c r="P17" s="471">
        <v>187</v>
      </c>
      <c r="Q17" s="472">
        <v>8310</v>
      </c>
      <c r="R17" s="471">
        <v>486</v>
      </c>
      <c r="S17" s="469">
        <f>+L17+M17+N17+O17+P17+Q17+R17</f>
        <v>28659</v>
      </c>
      <c r="T17" s="469">
        <f>SUM(K17+S17)</f>
        <v>88192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48">
        <f>A17+1</f>
        <v>2</v>
      </c>
      <c r="B18" s="473">
        <v>6949</v>
      </c>
      <c r="C18" s="474" t="s">
        <v>194</v>
      </c>
      <c r="D18" s="474" t="s">
        <v>195</v>
      </c>
      <c r="E18" s="432" t="s">
        <v>94</v>
      </c>
      <c r="F18" s="502">
        <v>57708</v>
      </c>
      <c r="G18" s="503"/>
      <c r="H18" s="504"/>
      <c r="I18" s="475">
        <v>46147</v>
      </c>
      <c r="J18" s="503"/>
      <c r="K18" s="513">
        <f>(+F18+G18+H18+J18)</f>
        <v>57708</v>
      </c>
      <c r="L18" s="514">
        <f>+ROUND((K18*0.3077),0)</f>
        <v>17757</v>
      </c>
      <c r="M18" s="515">
        <v>495</v>
      </c>
      <c r="N18" s="504">
        <v>0</v>
      </c>
      <c r="O18" s="503">
        <f>ROUND((K18*0.0145),0)</f>
        <v>837</v>
      </c>
      <c r="P18" s="515">
        <v>187</v>
      </c>
      <c r="Q18" s="516">
        <v>8310</v>
      </c>
      <c r="R18" s="516">
        <v>486</v>
      </c>
      <c r="S18" s="514">
        <f>+L18+M18+N18+O18+P18+Q18+R18</f>
        <v>28072</v>
      </c>
      <c r="T18" s="514">
        <f>SUM(K18+S18)</f>
        <v>85780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48">
        <f t="shared" ref="A19:A41" si="1">A18+1</f>
        <v>3</v>
      </c>
      <c r="B19" s="476">
        <v>6817</v>
      </c>
      <c r="C19" s="477" t="s">
        <v>196</v>
      </c>
      <c r="D19" s="477" t="s">
        <v>197</v>
      </c>
      <c r="E19" s="478" t="s">
        <v>198</v>
      </c>
      <c r="F19" s="505">
        <v>64108</v>
      </c>
      <c r="G19" s="506"/>
      <c r="H19" s="507"/>
      <c r="I19" s="434">
        <v>46017</v>
      </c>
      <c r="J19" s="517"/>
      <c r="K19" s="507">
        <f t="shared" ref="K19:K24" si="2">(+F19+G19+H19+J19)</f>
        <v>64108</v>
      </c>
      <c r="L19" s="518">
        <f t="shared" ref="L19:L24" si="3">+ROUND((K19*0.3077),0)</f>
        <v>19726</v>
      </c>
      <c r="M19" s="519">
        <v>495</v>
      </c>
      <c r="N19" s="507">
        <v>0</v>
      </c>
      <c r="O19" s="519">
        <f t="shared" ref="O19:O24" si="4">+ROUND((K19*0.0145),0)</f>
        <v>930</v>
      </c>
      <c r="P19" s="519">
        <v>187</v>
      </c>
      <c r="Q19" s="520">
        <v>13493</v>
      </c>
      <c r="R19" s="519">
        <v>404</v>
      </c>
      <c r="S19" s="507">
        <f t="shared" ref="S19:S24" si="5">+L19+M19+N19+O19+P19+Q19+R19</f>
        <v>35235</v>
      </c>
      <c r="T19" s="507">
        <f t="shared" ref="T19:T24" si="6">SUM(K19+S19)</f>
        <v>99343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48">
        <f t="shared" si="1"/>
        <v>4</v>
      </c>
      <c r="B20" s="485">
        <v>6823</v>
      </c>
      <c r="C20" s="486" t="s">
        <v>196</v>
      </c>
      <c r="D20" s="486" t="s">
        <v>199</v>
      </c>
      <c r="E20" s="487" t="s">
        <v>200</v>
      </c>
      <c r="F20" s="508">
        <v>45262</v>
      </c>
      <c r="G20" s="509"/>
      <c r="H20" s="510"/>
      <c r="I20" s="488">
        <v>46070</v>
      </c>
      <c r="J20" s="521"/>
      <c r="K20" s="514">
        <f t="shared" si="2"/>
        <v>45262</v>
      </c>
      <c r="L20" s="522">
        <f t="shared" si="3"/>
        <v>13927</v>
      </c>
      <c r="M20" s="515">
        <v>495</v>
      </c>
      <c r="N20" s="514">
        <v>0</v>
      </c>
      <c r="O20" s="515">
        <f t="shared" si="4"/>
        <v>656</v>
      </c>
      <c r="P20" s="515">
        <v>187</v>
      </c>
      <c r="Q20" s="523">
        <v>8551</v>
      </c>
      <c r="R20" s="523">
        <v>342</v>
      </c>
      <c r="S20" s="514">
        <f t="shared" si="5"/>
        <v>24158</v>
      </c>
      <c r="T20" s="514">
        <f t="shared" si="6"/>
        <v>69420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48">
        <f t="shared" si="1"/>
        <v>5</v>
      </c>
      <c r="B21" s="489">
        <v>6909</v>
      </c>
      <c r="C21" s="490" t="s">
        <v>196</v>
      </c>
      <c r="D21" s="490" t="s">
        <v>201</v>
      </c>
      <c r="E21" s="491" t="s">
        <v>139</v>
      </c>
      <c r="F21" s="511">
        <v>54512</v>
      </c>
      <c r="G21" s="506"/>
      <c r="H21" s="507"/>
      <c r="I21" s="492">
        <v>46074</v>
      </c>
      <c r="J21" s="517"/>
      <c r="K21" s="507">
        <f t="shared" si="2"/>
        <v>54512</v>
      </c>
      <c r="L21" s="518">
        <f t="shared" si="3"/>
        <v>16773</v>
      </c>
      <c r="M21" s="524">
        <v>495</v>
      </c>
      <c r="N21" s="507">
        <v>0</v>
      </c>
      <c r="O21" s="519">
        <f t="shared" si="4"/>
        <v>790</v>
      </c>
      <c r="P21" s="524">
        <v>187</v>
      </c>
      <c r="Q21" s="519">
        <v>13493</v>
      </c>
      <c r="R21" s="519">
        <v>404</v>
      </c>
      <c r="S21" s="507">
        <f t="shared" si="5"/>
        <v>32142</v>
      </c>
      <c r="T21" s="507">
        <f t="shared" si="6"/>
        <v>86654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48">
        <f t="shared" si="1"/>
        <v>6</v>
      </c>
      <c r="B22" s="473">
        <v>6847</v>
      </c>
      <c r="C22" s="474" t="s">
        <v>196</v>
      </c>
      <c r="D22" s="474" t="s">
        <v>202</v>
      </c>
      <c r="E22" s="432" t="s">
        <v>203</v>
      </c>
      <c r="F22" s="512">
        <v>48758</v>
      </c>
      <c r="G22" s="506"/>
      <c r="H22" s="507"/>
      <c r="I22" s="494">
        <v>45981</v>
      </c>
      <c r="J22" s="525"/>
      <c r="K22" s="507">
        <f t="shared" si="2"/>
        <v>48758</v>
      </c>
      <c r="L22" s="518">
        <f t="shared" si="3"/>
        <v>15003</v>
      </c>
      <c r="M22" s="524">
        <v>495</v>
      </c>
      <c r="N22" s="507">
        <v>0</v>
      </c>
      <c r="O22" s="519">
        <f t="shared" si="4"/>
        <v>707</v>
      </c>
      <c r="P22" s="524">
        <v>187</v>
      </c>
      <c r="Q22" s="519">
        <v>0</v>
      </c>
      <c r="R22" s="519">
        <v>0</v>
      </c>
      <c r="S22" s="507">
        <f t="shared" si="5"/>
        <v>16392</v>
      </c>
      <c r="T22" s="507">
        <f t="shared" si="6"/>
        <v>65150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48">
        <f t="shared" si="1"/>
        <v>7</v>
      </c>
      <c r="B23" s="496">
        <v>6804</v>
      </c>
      <c r="C23" s="430" t="s">
        <v>196</v>
      </c>
      <c r="D23" s="474" t="s">
        <v>204</v>
      </c>
      <c r="E23" s="432" t="s">
        <v>203</v>
      </c>
      <c r="F23" s="512">
        <v>46978</v>
      </c>
      <c r="G23" s="506"/>
      <c r="H23" s="507"/>
      <c r="I23" s="494">
        <v>46169</v>
      </c>
      <c r="J23" s="525">
        <v>742</v>
      </c>
      <c r="K23" s="507">
        <f t="shared" si="2"/>
        <v>47720</v>
      </c>
      <c r="L23" s="518">
        <f t="shared" si="3"/>
        <v>14683</v>
      </c>
      <c r="M23" s="524">
        <v>495</v>
      </c>
      <c r="N23" s="507">
        <v>0</v>
      </c>
      <c r="O23" s="519">
        <f t="shared" si="4"/>
        <v>692</v>
      </c>
      <c r="P23" s="524">
        <v>187</v>
      </c>
      <c r="Q23" s="519">
        <v>13296</v>
      </c>
      <c r="R23" s="519">
        <v>485</v>
      </c>
      <c r="S23" s="507">
        <f t="shared" si="5"/>
        <v>29838</v>
      </c>
      <c r="T23" s="507">
        <f t="shared" si="6"/>
        <v>77558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48">
        <f t="shared" si="1"/>
        <v>8</v>
      </c>
      <c r="B24" s="497">
        <v>6813</v>
      </c>
      <c r="C24" s="498" t="s">
        <v>196</v>
      </c>
      <c r="D24" s="499" t="s">
        <v>205</v>
      </c>
      <c r="E24" s="487" t="s">
        <v>200</v>
      </c>
      <c r="F24" s="508">
        <v>45262</v>
      </c>
      <c r="G24" s="506"/>
      <c r="H24" s="507"/>
      <c r="I24" s="494">
        <v>46049</v>
      </c>
      <c r="J24" s="526"/>
      <c r="K24" s="514">
        <f t="shared" si="2"/>
        <v>45262</v>
      </c>
      <c r="L24" s="522">
        <f t="shared" si="3"/>
        <v>13927</v>
      </c>
      <c r="M24" s="503">
        <v>495</v>
      </c>
      <c r="N24" s="514">
        <v>0</v>
      </c>
      <c r="O24" s="515">
        <f t="shared" si="4"/>
        <v>656</v>
      </c>
      <c r="P24" s="503">
        <v>187</v>
      </c>
      <c r="Q24" s="515">
        <v>8310</v>
      </c>
      <c r="R24" s="515">
        <v>486</v>
      </c>
      <c r="S24" s="514">
        <f t="shared" si="5"/>
        <v>24061</v>
      </c>
      <c r="T24" s="514">
        <f t="shared" si="6"/>
        <v>69323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48">
        <f t="shared" si="1"/>
        <v>9</v>
      </c>
      <c r="B25" s="934"/>
      <c r="C25" s="935"/>
      <c r="D25" s="935"/>
      <c r="E25" s="882"/>
      <c r="F25" s="936"/>
      <c r="G25" s="937"/>
      <c r="H25" s="938"/>
      <c r="I25" s="939"/>
      <c r="J25" s="937"/>
      <c r="K25" s="940"/>
      <c r="L25" s="941"/>
      <c r="M25" s="942"/>
      <c r="N25" s="938"/>
      <c r="O25" s="937"/>
      <c r="P25" s="942"/>
      <c r="Q25" s="943"/>
      <c r="R25" s="943"/>
      <c r="S25" s="941"/>
      <c r="T25" s="941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48">
        <f t="shared" si="1"/>
        <v>10</v>
      </c>
      <c r="B26" s="904"/>
      <c r="C26" s="894"/>
      <c r="D26" s="894"/>
      <c r="E26" s="902"/>
      <c r="F26" s="481"/>
      <c r="G26" s="479"/>
      <c r="H26" s="467"/>
      <c r="I26" s="944"/>
      <c r="J26" s="480"/>
      <c r="K26" s="467"/>
      <c r="L26" s="426"/>
      <c r="M26" s="481"/>
      <c r="N26" s="467"/>
      <c r="O26" s="482"/>
      <c r="P26" s="481"/>
      <c r="Q26" s="483"/>
      <c r="R26" s="481"/>
      <c r="S26" s="467"/>
      <c r="T26" s="48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48">
        <f t="shared" si="1"/>
        <v>11</v>
      </c>
      <c r="B27" s="907"/>
      <c r="C27" s="908"/>
      <c r="D27" s="908"/>
      <c r="E27" s="909"/>
      <c r="F27" s="481"/>
      <c r="G27" s="479"/>
      <c r="H27" s="467"/>
      <c r="I27" s="944"/>
      <c r="J27" s="480"/>
      <c r="K27" s="467"/>
      <c r="L27" s="426"/>
      <c r="M27" s="493"/>
      <c r="N27" s="467"/>
      <c r="O27" s="482"/>
      <c r="P27" s="493"/>
      <c r="Q27" s="481"/>
      <c r="R27" s="481"/>
      <c r="S27" s="467"/>
      <c r="T27" s="48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48">
        <f t="shared" si="1"/>
        <v>12</v>
      </c>
      <c r="B28" s="910"/>
      <c r="C28" s="911"/>
      <c r="D28" s="912"/>
      <c r="E28" s="913"/>
      <c r="F28" s="481"/>
      <c r="G28" s="479"/>
      <c r="H28" s="467"/>
      <c r="I28" s="494"/>
      <c r="J28" s="495"/>
      <c r="K28" s="467"/>
      <c r="L28" s="426"/>
      <c r="M28" s="481"/>
      <c r="N28" s="467"/>
      <c r="O28" s="482"/>
      <c r="P28" s="481"/>
      <c r="Q28" s="481"/>
      <c r="R28" s="481"/>
      <c r="S28" s="467"/>
      <c r="T28" s="48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48">
        <f t="shared" si="1"/>
        <v>13</v>
      </c>
      <c r="B29" s="914"/>
      <c r="C29" s="915"/>
      <c r="D29" s="915"/>
      <c r="E29" s="913"/>
      <c r="F29" s="481"/>
      <c r="G29" s="479"/>
      <c r="H29" s="467"/>
      <c r="I29" s="494"/>
      <c r="J29" s="495"/>
      <c r="K29" s="467"/>
      <c r="L29" s="426"/>
      <c r="M29" s="493"/>
      <c r="N29" s="467"/>
      <c r="O29" s="482"/>
      <c r="P29" s="493"/>
      <c r="Q29" s="481"/>
      <c r="R29" s="481"/>
      <c r="S29" s="467"/>
      <c r="T29" s="48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48">
        <f t="shared" si="1"/>
        <v>14</v>
      </c>
      <c r="B30" s="916"/>
      <c r="C30" s="917"/>
      <c r="D30" s="918"/>
      <c r="E30" s="919"/>
      <c r="F30" s="481"/>
      <c r="G30" s="479"/>
      <c r="H30" s="467"/>
      <c r="I30" s="494"/>
      <c r="J30" s="500"/>
      <c r="K30" s="467"/>
      <c r="L30" s="426"/>
      <c r="M30" s="482"/>
      <c r="N30" s="467"/>
      <c r="O30" s="482"/>
      <c r="P30" s="482"/>
      <c r="Q30" s="481"/>
      <c r="R30" s="481"/>
      <c r="S30" s="467"/>
      <c r="T30" s="48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48">
        <f t="shared" si="1"/>
        <v>15</v>
      </c>
      <c r="B31" s="920"/>
      <c r="C31" s="917"/>
      <c r="D31" s="918"/>
      <c r="E31" s="919"/>
      <c r="F31" s="481"/>
      <c r="G31" s="479"/>
      <c r="H31" s="467"/>
      <c r="I31" s="494"/>
      <c r="J31" s="500"/>
      <c r="K31" s="467"/>
      <c r="L31" s="426"/>
      <c r="M31" s="482"/>
      <c r="N31" s="467"/>
      <c r="O31" s="482"/>
      <c r="P31" s="482"/>
      <c r="Q31" s="481"/>
      <c r="R31" s="481"/>
      <c r="S31" s="467"/>
      <c r="T31" s="48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48">
        <f t="shared" si="1"/>
        <v>16</v>
      </c>
      <c r="B32" s="921"/>
      <c r="C32" s="917"/>
      <c r="D32" s="918"/>
      <c r="E32" s="919"/>
      <c r="F32" s="481"/>
      <c r="G32" s="479"/>
      <c r="H32" s="467"/>
      <c r="I32" s="494"/>
      <c r="J32" s="500"/>
      <c r="K32" s="467"/>
      <c r="L32" s="426"/>
      <c r="M32" s="482"/>
      <c r="N32" s="467"/>
      <c r="O32" s="482"/>
      <c r="P32" s="482"/>
      <c r="Q32" s="481"/>
      <c r="R32" s="481"/>
      <c r="S32" s="467"/>
      <c r="T32" s="48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48">
        <f t="shared" si="1"/>
        <v>17</v>
      </c>
      <c r="B33" s="904"/>
      <c r="C33" s="894"/>
      <c r="D33" s="894"/>
      <c r="E33" s="902"/>
      <c r="F33" s="481"/>
      <c r="G33" s="479"/>
      <c r="H33" s="467"/>
      <c r="I33" s="494"/>
      <c r="J33" s="500"/>
      <c r="K33" s="467"/>
      <c r="L33" s="484"/>
      <c r="M33" s="482"/>
      <c r="N33" s="467"/>
      <c r="O33" s="482"/>
      <c r="P33" s="482"/>
      <c r="Q33" s="481"/>
      <c r="R33" s="481"/>
      <c r="S33" s="467"/>
      <c r="T33" s="428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48">
        <f t="shared" si="1"/>
        <v>18</v>
      </c>
      <c r="B34" s="922"/>
      <c r="C34" s="923"/>
      <c r="D34" s="894"/>
      <c r="E34" s="902"/>
      <c r="F34" s="481"/>
      <c r="G34" s="479"/>
      <c r="H34" s="467"/>
      <c r="I34" s="494"/>
      <c r="J34" s="500"/>
      <c r="K34" s="467"/>
      <c r="L34" s="484"/>
      <c r="M34" s="482"/>
      <c r="N34" s="467"/>
      <c r="O34" s="482"/>
      <c r="P34" s="482"/>
      <c r="Q34" s="482"/>
      <c r="R34" s="482"/>
      <c r="S34" s="467"/>
      <c r="T34" s="428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48">
        <f t="shared" si="1"/>
        <v>19</v>
      </c>
      <c r="B35" s="924"/>
      <c r="C35" s="925"/>
      <c r="D35" s="926"/>
      <c r="E35" s="902"/>
      <c r="F35" s="481"/>
      <c r="G35" s="479"/>
      <c r="H35" s="467"/>
      <c r="I35" s="494"/>
      <c r="J35" s="495"/>
      <c r="K35" s="467"/>
      <c r="L35" s="484"/>
      <c r="M35" s="482"/>
      <c r="N35" s="467"/>
      <c r="O35" s="482"/>
      <c r="P35" s="482"/>
      <c r="Q35" s="481"/>
      <c r="R35" s="481"/>
      <c r="S35" s="467"/>
      <c r="T35" s="428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48">
        <f t="shared" si="1"/>
        <v>20</v>
      </c>
      <c r="B36" s="924"/>
      <c r="C36" s="901"/>
      <c r="D36" s="901"/>
      <c r="E36" s="902"/>
      <c r="F36" s="481"/>
      <c r="G36" s="479"/>
      <c r="H36" s="467"/>
      <c r="I36" s="494"/>
      <c r="J36" s="495"/>
      <c r="K36" s="467"/>
      <c r="L36" s="484"/>
      <c r="M36" s="482"/>
      <c r="N36" s="467"/>
      <c r="O36" s="482"/>
      <c r="P36" s="482"/>
      <c r="Q36" s="481"/>
      <c r="R36" s="481"/>
      <c r="S36" s="467"/>
      <c r="T36" s="428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48">
        <f t="shared" si="1"/>
        <v>21</v>
      </c>
      <c r="B37" s="924"/>
      <c r="C37" s="901"/>
      <c r="D37" s="901"/>
      <c r="E37" s="902"/>
      <c r="F37" s="481"/>
      <c r="G37" s="479"/>
      <c r="H37" s="467"/>
      <c r="I37" s="494"/>
      <c r="J37" s="495"/>
      <c r="K37" s="467"/>
      <c r="L37" s="484"/>
      <c r="M37" s="482"/>
      <c r="N37" s="467"/>
      <c r="O37" s="482"/>
      <c r="P37" s="482"/>
      <c r="Q37" s="481"/>
      <c r="R37" s="481"/>
      <c r="S37" s="467"/>
      <c r="T37" s="428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48">
        <f t="shared" si="1"/>
        <v>22</v>
      </c>
      <c r="B38" s="927"/>
      <c r="C38" s="901"/>
      <c r="D38" s="928"/>
      <c r="E38" s="902"/>
      <c r="F38" s="481"/>
      <c r="G38" s="479"/>
      <c r="H38" s="467"/>
      <c r="I38" s="494"/>
      <c r="J38" s="495"/>
      <c r="K38" s="467"/>
      <c r="L38" s="484"/>
      <c r="M38" s="482"/>
      <c r="N38" s="467"/>
      <c r="O38" s="482"/>
      <c r="P38" s="482"/>
      <c r="Q38" s="481"/>
      <c r="R38" s="481"/>
      <c r="S38" s="467"/>
      <c r="T38" s="428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48">
        <f t="shared" si="1"/>
        <v>23</v>
      </c>
      <c r="B39" s="904"/>
      <c r="C39" s="911"/>
      <c r="D39" s="929"/>
      <c r="E39" s="930"/>
      <c r="F39" s="482"/>
      <c r="G39" s="479"/>
      <c r="H39" s="467"/>
      <c r="I39" s="494"/>
      <c r="J39" s="495"/>
      <c r="K39" s="467"/>
      <c r="L39" s="484"/>
      <c r="M39" s="482"/>
      <c r="N39" s="467"/>
      <c r="O39" s="482"/>
      <c r="P39" s="482"/>
      <c r="Q39" s="481"/>
      <c r="R39" s="481"/>
      <c r="S39" s="467"/>
      <c r="T39" s="428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48">
        <f t="shared" si="1"/>
        <v>24</v>
      </c>
      <c r="B40" s="924"/>
      <c r="C40" s="901"/>
      <c r="D40" s="901"/>
      <c r="E40" s="902"/>
      <c r="F40" s="481"/>
      <c r="G40" s="479"/>
      <c r="H40" s="467"/>
      <c r="I40" s="494"/>
      <c r="J40" s="495"/>
      <c r="K40" s="467"/>
      <c r="L40" s="484"/>
      <c r="M40" s="482"/>
      <c r="N40" s="467"/>
      <c r="O40" s="482"/>
      <c r="P40" s="482"/>
      <c r="Q40" s="481"/>
      <c r="R40" s="481"/>
      <c r="S40" s="467"/>
      <c r="T40" s="42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48">
        <f t="shared" si="1"/>
        <v>25</v>
      </c>
      <c r="B41" s="907"/>
      <c r="C41" s="908"/>
      <c r="D41" s="908"/>
      <c r="E41" s="909"/>
      <c r="F41" s="482"/>
      <c r="G41" s="479"/>
      <c r="H41" s="467"/>
      <c r="I41" s="494"/>
      <c r="J41" s="493"/>
      <c r="K41" s="467"/>
      <c r="L41" s="467"/>
      <c r="M41" s="931"/>
      <c r="N41" s="467"/>
      <c r="O41" s="482"/>
      <c r="P41" s="932"/>
      <c r="Q41" s="482"/>
      <c r="R41" s="482"/>
      <c r="S41" s="467"/>
      <c r="T41" s="428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49"/>
      <c r="B42" s="49"/>
      <c r="C42" s="49"/>
      <c r="D42" s="69" t="s">
        <v>187</v>
      </c>
      <c r="E42" s="307" t="s">
        <v>120</v>
      </c>
      <c r="F42" s="423">
        <f>SUM(F19:F41)</f>
        <v>304880</v>
      </c>
      <c r="G42" s="423">
        <f>SUM(G19:G41)</f>
        <v>0</v>
      </c>
      <c r="H42" s="423">
        <f>SUM(H19:H41)</f>
        <v>0</v>
      </c>
      <c r="I42" s="307" t="s">
        <v>120</v>
      </c>
      <c r="J42" s="423">
        <f>SUM(J19:J41)</f>
        <v>742</v>
      </c>
      <c r="K42" s="423">
        <f>SUM(K19:K41)</f>
        <v>305622</v>
      </c>
      <c r="L42" s="423">
        <f>SUM(L19:L41)</f>
        <v>94039</v>
      </c>
      <c r="M42" s="423">
        <f>SUM(M19:M41)</f>
        <v>2970</v>
      </c>
      <c r="N42" s="426">
        <f>SUM(N19:N41)</f>
        <v>0</v>
      </c>
      <c r="O42" s="426">
        <f>SUM(O19:O41)</f>
        <v>4431</v>
      </c>
      <c r="P42" s="426">
        <f>SUM(P19:P41)</f>
        <v>1122</v>
      </c>
      <c r="Q42" s="426">
        <f>SUM(Q19:Q41)</f>
        <v>57143</v>
      </c>
      <c r="R42" s="426">
        <f>SUM(R19:R41)</f>
        <v>2121</v>
      </c>
      <c r="S42" s="426">
        <f>SUM(S19:S41)</f>
        <v>161826</v>
      </c>
      <c r="T42" s="428">
        <f>SUM(T19:T41)</f>
        <v>467448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" t="s">
        <v>121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1" t="s">
        <v>122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204"/>
      <c r="M44" s="20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>
      <c r="A45" s="83" t="s">
        <v>123</v>
      </c>
      <c r="B45" s="4"/>
      <c r="C45" s="4"/>
      <c r="D45" s="4"/>
      <c r="E45" s="4"/>
      <c r="F45" s="191"/>
      <c r="G45" s="933"/>
      <c r="H45" s="933"/>
      <c r="I45" s="191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3"/>
      <c r="B46" s="70"/>
      <c r="C46" s="65"/>
      <c r="D46" s="4"/>
      <c r="E46" s="4"/>
      <c r="F46" s="192"/>
      <c r="G46" s="193"/>
      <c r="H46" s="193"/>
      <c r="I46" s="191"/>
      <c r="J46" s="4"/>
      <c r="K46" s="4"/>
      <c r="L46" s="50"/>
      <c r="M46" s="51"/>
      <c r="N46" s="4"/>
      <c r="O46" s="51"/>
      <c r="P46" s="4"/>
      <c r="Q46" s="50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3"/>
      <c r="B47" s="70"/>
      <c r="C47" s="65"/>
      <c r="D47" s="4"/>
      <c r="E47" s="4"/>
      <c r="F47" s="192"/>
      <c r="G47" s="193"/>
      <c r="H47" s="193"/>
      <c r="I47" s="191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>
      <c r="A48" s="4"/>
      <c r="B48" s="70"/>
      <c r="C48" s="65"/>
      <c r="D48" s="4"/>
      <c r="E48" s="4"/>
      <c r="F48" s="194"/>
      <c r="G48" s="190"/>
      <c r="H48" s="190"/>
      <c r="I48" s="190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66">
      <c r="A49" s="1"/>
      <c r="B49" s="52"/>
      <c r="C49" s="52"/>
      <c r="D49" s="52"/>
      <c r="E49" s="52"/>
      <c r="F49" s="195"/>
      <c r="G49" s="195"/>
      <c r="H49" s="195"/>
      <c r="I49" s="195"/>
      <c r="J49" s="52"/>
      <c r="K49" s="52"/>
      <c r="L49" s="52"/>
      <c r="M49" s="4"/>
      <c r="N49" s="4"/>
      <c r="O49" s="5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21"/>
      <c r="N51" s="4"/>
      <c r="O51" s="5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1"/>
      <c r="B52" s="17"/>
      <c r="C52" s="17"/>
      <c r="D52" s="17"/>
      <c r="E52" s="17"/>
      <c r="F52" s="9"/>
      <c r="G52" s="9"/>
      <c r="H52" s="9"/>
      <c r="I52" s="9"/>
      <c r="J52" s="9"/>
      <c r="K52" s="9"/>
      <c r="L52" s="17"/>
      <c r="M52" s="21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1"/>
      <c r="D53" s="9"/>
      <c r="E53" s="9"/>
      <c r="F53" s="53"/>
      <c r="G53" s="9"/>
      <c r="H53" s="9"/>
      <c r="I53" s="53"/>
      <c r="J53" s="9"/>
      <c r="K53" s="9"/>
      <c r="L53" s="9"/>
      <c r="M53" s="181"/>
      <c r="N53" s="181"/>
      <c r="O53" s="5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181"/>
      <c r="N54" s="181"/>
      <c r="O54" s="55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9"/>
      <c r="C55" s="9"/>
      <c r="D55" s="9"/>
      <c r="E55" s="9"/>
      <c r="F55" s="17"/>
      <c r="G55" s="17"/>
      <c r="H55" s="17"/>
      <c r="I55" s="17"/>
      <c r="J55" s="17"/>
      <c r="K55" s="17"/>
      <c r="L55" s="9"/>
      <c r="M55" s="181"/>
      <c r="N55" s="181"/>
      <c r="O55" s="56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59"/>
      <c r="F56" s="59"/>
      <c r="G56" s="59"/>
      <c r="H56" s="59"/>
      <c r="I56" s="59"/>
      <c r="J56" s="59"/>
      <c r="K56" s="59"/>
      <c r="L56" s="60"/>
      <c r="M56" s="4"/>
      <c r="N56" s="4"/>
      <c r="O56" s="55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5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9"/>
      <c r="B80" s="57"/>
      <c r="C80" s="58"/>
      <c r="D80" s="58"/>
      <c r="E80" s="1"/>
      <c r="F80" s="1"/>
      <c r="G80" s="1"/>
      <c r="H80" s="1"/>
      <c r="I80" s="1"/>
      <c r="J80" s="1"/>
      <c r="K80" s="1"/>
      <c r="L80" s="61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"/>
      <c r="B81" s="1"/>
      <c r="C81" s="1"/>
      <c r="D81" s="9"/>
      <c r="E81" s="59"/>
      <c r="F81" s="59"/>
      <c r="G81" s="59"/>
      <c r="H81" s="59"/>
      <c r="I81" s="59"/>
      <c r="J81" s="59"/>
      <c r="K81" s="59"/>
      <c r="L81" s="59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6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spans="1:66" ht="12.75">
      <c r="A84" s="3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6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6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/>
      <c r="B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</sheetData>
  <mergeCells count="2">
    <mergeCell ref="I14:J15"/>
    <mergeCell ref="L44:M44"/>
  </mergeCells>
  <pageMargins left="0.23622047244094491" right="0.23622047244094491" top="0.9055118110236221" bottom="0.23622047244094491" header="0.31496062992125984" footer="0.31496062992125984"/>
  <pageSetup paperSize="5" scale="76" fitToHeight="0" orientation="landscape" r:id="rId1"/>
  <headerFooter>
    <oddHeader>&amp;C&amp;"Times New Roman,Bold"Government of Guam 
Fiscal Year 2025, Quarter 4
Agency Staffing Pattern</oddHeader>
  </headerFooter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BV120"/>
  <sheetViews>
    <sheetView tabSelected="1" view="pageBreakPreview" zoomScaleNormal="100" zoomScaleSheetLayoutView="100" workbookViewId="0">
      <selection activeCell="R55" sqref="R55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24.44140625" style="6" bestFit="1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7.664062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206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8</v>
      </c>
      <c r="E8" s="8"/>
      <c r="F8" s="1"/>
      <c r="G8" s="3" t="s">
        <v>207</v>
      </c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.75" thickBot="1">
      <c r="A9" s="1"/>
      <c r="B9" s="1"/>
      <c r="C9" s="1"/>
      <c r="D9" s="1"/>
      <c r="E9" s="1"/>
      <c r="F9"/>
      <c r="G9"/>
      <c r="H9"/>
      <c r="I9"/>
      <c r="J9"/>
      <c r="K9" s="1"/>
      <c r="L9" s="1"/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2.75" thickTop="1" thickBot="1">
      <c r="A10" s="1"/>
      <c r="B10" s="10" t="s">
        <v>10</v>
      </c>
      <c r="C10" s="11"/>
      <c r="D10" s="11"/>
      <c r="E10" s="11"/>
      <c r="F10" s="11"/>
      <c r="G10" s="11"/>
      <c r="H10" s="11"/>
      <c r="I10" s="11"/>
      <c r="J10" s="12"/>
      <c r="K10" s="1"/>
      <c r="L10" s="1"/>
      <c r="M10" s="1"/>
      <c r="N10" s="1"/>
      <c r="O10" s="1"/>
      <c r="P10" s="1"/>
      <c r="Q10" s="10" t="s">
        <v>10</v>
      </c>
      <c r="R10" s="12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" thickTop="1">
      <c r="A11" s="1"/>
      <c r="B11" s="13"/>
      <c r="C11" s="1"/>
      <c r="D11" s="1"/>
      <c r="E11" s="1"/>
      <c r="F11" s="1"/>
      <c r="G11" s="1"/>
      <c r="H11" s="1"/>
      <c r="I11" s="1"/>
      <c r="J11" s="14"/>
      <c r="K11" s="1"/>
      <c r="L11" s="1"/>
      <c r="M11" s="1"/>
      <c r="N11" s="1"/>
      <c r="O11" s="1"/>
      <c r="P11" s="1"/>
      <c r="Q11" s="13"/>
      <c r="R11" s="14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>
      <c r="A12" s="1"/>
      <c r="B12" s="15" t="s">
        <v>11</v>
      </c>
      <c r="C12" s="16" t="s">
        <v>12</v>
      </c>
      <c r="D12" s="17" t="s">
        <v>13</v>
      </c>
      <c r="E12" s="16" t="s">
        <v>14</v>
      </c>
      <c r="F12" s="17" t="s">
        <v>15</v>
      </c>
      <c r="G12" s="18" t="s">
        <v>16</v>
      </c>
      <c r="H12" s="18" t="s">
        <v>17</v>
      </c>
      <c r="I12" s="18" t="s">
        <v>18</v>
      </c>
      <c r="J12" s="19" t="s">
        <v>19</v>
      </c>
      <c r="K12" s="16" t="s">
        <v>20</v>
      </c>
      <c r="L12" s="16" t="s">
        <v>21</v>
      </c>
      <c r="M12" s="17" t="s">
        <v>22</v>
      </c>
      <c r="N12" s="17" t="s">
        <v>23</v>
      </c>
      <c r="O12" s="17" t="s">
        <v>24</v>
      </c>
      <c r="P12" s="17" t="s">
        <v>25</v>
      </c>
      <c r="Q12" s="20" t="s">
        <v>26</v>
      </c>
      <c r="R12" s="19" t="s">
        <v>27</v>
      </c>
      <c r="S12" s="20" t="s">
        <v>28</v>
      </c>
      <c r="T12" s="21" t="s">
        <v>29</v>
      </c>
      <c r="U12" s="21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22"/>
      <c r="B13" s="23" t="s">
        <v>0</v>
      </c>
      <c r="C13" s="24"/>
      <c r="D13" s="25" t="s">
        <v>0</v>
      </c>
      <c r="E13" s="25" t="s">
        <v>0</v>
      </c>
      <c r="F13" s="25" t="s">
        <v>0</v>
      </c>
      <c r="G13" s="26"/>
      <c r="H13" s="26" t="s">
        <v>0</v>
      </c>
      <c r="I13" s="200" t="s">
        <v>30</v>
      </c>
      <c r="J13" s="201"/>
      <c r="K13" s="27" t="s">
        <v>0</v>
      </c>
      <c r="L13" s="22"/>
      <c r="M13" s="27"/>
      <c r="N13" s="27"/>
      <c r="O13" s="27" t="s">
        <v>31</v>
      </c>
      <c r="P13" s="27"/>
      <c r="Q13" s="28"/>
      <c r="R13" s="29"/>
      <c r="S13" s="30"/>
      <c r="T13" s="30"/>
      <c r="U13" s="181"/>
      <c r="V13" s="181"/>
      <c r="W13" s="181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31"/>
      <c r="B14" s="32" t="s">
        <v>32</v>
      </c>
      <c r="C14" s="26" t="s">
        <v>32</v>
      </c>
      <c r="D14" s="26" t="s">
        <v>33</v>
      </c>
      <c r="E14" s="26" t="s">
        <v>34</v>
      </c>
      <c r="F14" s="26" t="s">
        <v>0</v>
      </c>
      <c r="G14" s="26"/>
      <c r="H14" s="26" t="s">
        <v>0</v>
      </c>
      <c r="I14" s="202"/>
      <c r="J14" s="203"/>
      <c r="K14" s="33" t="s">
        <v>35</v>
      </c>
      <c r="L14" s="34" t="s">
        <v>36</v>
      </c>
      <c r="M14" s="34" t="s">
        <v>37</v>
      </c>
      <c r="N14" s="34" t="s">
        <v>38</v>
      </c>
      <c r="O14" s="34" t="s">
        <v>39</v>
      </c>
      <c r="P14" s="22" t="s">
        <v>40</v>
      </c>
      <c r="Q14" s="23" t="s">
        <v>41</v>
      </c>
      <c r="R14" s="35" t="s">
        <v>42</v>
      </c>
      <c r="S14" s="30" t="s">
        <v>43</v>
      </c>
      <c r="T14" s="36" t="s">
        <v>44</v>
      </c>
      <c r="U14" s="181"/>
      <c r="V14" s="181"/>
      <c r="W14" s="18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2" thickBot="1">
      <c r="A15" s="37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41" t="s">
        <v>54</v>
      </c>
      <c r="K15" s="42" t="s">
        <v>55</v>
      </c>
      <c r="L15" s="43" t="s">
        <v>56</v>
      </c>
      <c r="M15" s="43" t="s">
        <v>57</v>
      </c>
      <c r="N15" s="43" t="s">
        <v>58</v>
      </c>
      <c r="O15" s="43" t="s">
        <v>59</v>
      </c>
      <c r="P15" s="44" t="s">
        <v>60</v>
      </c>
      <c r="Q15" s="45" t="s">
        <v>61</v>
      </c>
      <c r="R15" s="46" t="s">
        <v>61</v>
      </c>
      <c r="S15" s="42" t="s">
        <v>62</v>
      </c>
      <c r="T15" s="43" t="s">
        <v>63</v>
      </c>
      <c r="U15" s="181"/>
      <c r="V15" s="181"/>
      <c r="W15" s="18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Top="1">
      <c r="A16" s="47">
        <v>1</v>
      </c>
      <c r="B16" s="537">
        <v>6827</v>
      </c>
      <c r="C16" s="421" t="s">
        <v>208</v>
      </c>
      <c r="D16" s="420" t="s">
        <v>209</v>
      </c>
      <c r="E16" s="422" t="s">
        <v>210</v>
      </c>
      <c r="F16" s="445">
        <v>100076</v>
      </c>
      <c r="G16" s="448"/>
      <c r="H16" s="447"/>
      <c r="I16" s="527">
        <v>45908</v>
      </c>
      <c r="J16" s="448">
        <v>273</v>
      </c>
      <c r="K16" s="528">
        <f>(+F16+G16+H16+J16)</f>
        <v>100349</v>
      </c>
      <c r="L16" s="447">
        <f>+ROUND((K16*0.3077),0)</f>
        <v>30877</v>
      </c>
      <c r="M16" s="448">
        <v>495</v>
      </c>
      <c r="N16" s="447">
        <v>0</v>
      </c>
      <c r="O16" s="448">
        <f>ROUND((K16*0.0145),0)</f>
        <v>1455</v>
      </c>
      <c r="P16" s="448">
        <v>187</v>
      </c>
      <c r="Q16" s="542">
        <v>0</v>
      </c>
      <c r="R16" s="427">
        <v>342</v>
      </c>
      <c r="S16" s="447">
        <f>+L16+M16+N16+O16+P16+Q16+R16</f>
        <v>33356</v>
      </c>
      <c r="T16" s="447">
        <f>SUM(K16+S16)</f>
        <v>133705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>
      <c r="A17" s="48">
        <f>SUM(A16+1)</f>
        <v>2</v>
      </c>
      <c r="B17" s="538">
        <v>6816</v>
      </c>
      <c r="C17" s="529" t="s">
        <v>211</v>
      </c>
      <c r="D17" s="530" t="s">
        <v>212</v>
      </c>
      <c r="E17" s="540" t="s">
        <v>213</v>
      </c>
      <c r="F17" s="543">
        <f>51250.98*0.035+51250</f>
        <v>53043.784299999999</v>
      </c>
      <c r="G17" s="544"/>
      <c r="H17" s="545"/>
      <c r="I17" s="531">
        <v>46282</v>
      </c>
      <c r="J17" s="551">
        <v>0</v>
      </c>
      <c r="K17" s="545">
        <f>(+F17+G17+H17+J17)</f>
        <v>53043.784299999999</v>
      </c>
      <c r="L17" s="552">
        <f>+ROUND((K17*0.3077),0)</f>
        <v>16322</v>
      </c>
      <c r="M17" s="553">
        <v>495</v>
      </c>
      <c r="N17" s="545">
        <v>0</v>
      </c>
      <c r="O17" s="553">
        <f>+ROUND((K17*0.0145),0)</f>
        <v>769</v>
      </c>
      <c r="P17" s="553">
        <v>187</v>
      </c>
      <c r="Q17" s="554">
        <v>21918</v>
      </c>
      <c r="R17" s="553">
        <v>653</v>
      </c>
      <c r="S17" s="545">
        <f>+L17+M17+N17+O17+P17+Q17+R17</f>
        <v>40344</v>
      </c>
      <c r="T17" s="545">
        <f>SUM(K17+S17)</f>
        <v>93387.784299999999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48">
        <f t="shared" ref="A18:A40" si="0">SUM(A17+1)</f>
        <v>3</v>
      </c>
      <c r="B18" s="538">
        <v>6294</v>
      </c>
      <c r="C18" s="529" t="s">
        <v>67</v>
      </c>
      <c r="D18" s="530" t="s">
        <v>214</v>
      </c>
      <c r="E18" s="540" t="s">
        <v>215</v>
      </c>
      <c r="F18" s="543">
        <v>43995</v>
      </c>
      <c r="G18" s="544"/>
      <c r="H18" s="545"/>
      <c r="I18" s="532">
        <v>46038</v>
      </c>
      <c r="J18" s="551">
        <v>1250</v>
      </c>
      <c r="K18" s="545">
        <f>(+F18+G18+H18+J18)</f>
        <v>45245</v>
      </c>
      <c r="L18" s="552">
        <f>+ROUND((K18*0.3077),0)</f>
        <v>13922</v>
      </c>
      <c r="M18" s="553">
        <v>495</v>
      </c>
      <c r="N18" s="545">
        <v>0</v>
      </c>
      <c r="O18" s="553">
        <f>+ROUND((K18*0.0145),0)</f>
        <v>656</v>
      </c>
      <c r="P18" s="553">
        <v>187</v>
      </c>
      <c r="Q18" s="554">
        <v>8551</v>
      </c>
      <c r="R18" s="554">
        <v>342</v>
      </c>
      <c r="S18" s="545">
        <f>+L18+M18+N18+O18+P18+Q18+R18</f>
        <v>24153</v>
      </c>
      <c r="T18" s="545">
        <f>SUM(K18+S18)</f>
        <v>69398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21.75">
      <c r="A19" s="48">
        <f t="shared" si="0"/>
        <v>4</v>
      </c>
      <c r="B19" s="537">
        <v>6807</v>
      </c>
      <c r="C19" s="420" t="s">
        <v>216</v>
      </c>
      <c r="D19" s="420" t="s">
        <v>217</v>
      </c>
      <c r="E19" s="422" t="s">
        <v>160</v>
      </c>
      <c r="F19" s="546">
        <v>60875</v>
      </c>
      <c r="G19" s="547"/>
      <c r="H19" s="454"/>
      <c r="I19" s="533"/>
      <c r="J19" s="555"/>
      <c r="K19" s="454">
        <f>(+F19+G19+H19+J19)</f>
        <v>60875</v>
      </c>
      <c r="L19" s="460">
        <f>+ROUND((K19*0.3077),0)</f>
        <v>18731</v>
      </c>
      <c r="M19" s="462">
        <v>495</v>
      </c>
      <c r="N19" s="454">
        <v>0</v>
      </c>
      <c r="O19" s="462">
        <f>+ROUND((K19*0.0145),0)</f>
        <v>883</v>
      </c>
      <c r="P19" s="462">
        <v>187</v>
      </c>
      <c r="Q19" s="462">
        <v>8310</v>
      </c>
      <c r="R19" s="462">
        <v>486</v>
      </c>
      <c r="S19" s="454">
        <f>+L19+M19+N19+O19+P19+Q19+R19</f>
        <v>29092</v>
      </c>
      <c r="T19" s="454">
        <f>SUM(K19+S19)</f>
        <v>89967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 ht="21.75">
      <c r="A20" s="48">
        <f t="shared" si="0"/>
        <v>5</v>
      </c>
      <c r="B20" s="539" t="s">
        <v>218</v>
      </c>
      <c r="C20" s="535" t="s">
        <v>219</v>
      </c>
      <c r="D20" s="535" t="s">
        <v>220</v>
      </c>
      <c r="E20" s="541" t="s">
        <v>221</v>
      </c>
      <c r="F20" s="548">
        <v>25736</v>
      </c>
      <c r="G20" s="549"/>
      <c r="H20" s="550"/>
      <c r="I20" s="536"/>
      <c r="J20" s="556"/>
      <c r="K20" s="550">
        <f>(+F20+G20+H20+J20)</f>
        <v>25736</v>
      </c>
      <c r="L20" s="557">
        <f>+ROUND((K20*0.3077),0)</f>
        <v>7919</v>
      </c>
      <c r="M20" s="558">
        <v>495</v>
      </c>
      <c r="N20" s="550">
        <v>0</v>
      </c>
      <c r="O20" s="558">
        <f>+ROUND((K20*0.0145),0)</f>
        <v>373</v>
      </c>
      <c r="P20" s="558">
        <v>187</v>
      </c>
      <c r="Q20" s="558">
        <v>8310</v>
      </c>
      <c r="R20" s="558">
        <v>486</v>
      </c>
      <c r="S20" s="550">
        <f>+L20+M20+N20+O20+P20+Q20+R20</f>
        <v>17770</v>
      </c>
      <c r="T20" s="550">
        <f>SUM(K20+S20)</f>
        <v>43506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48">
        <f t="shared" si="0"/>
        <v>6</v>
      </c>
      <c r="B21" s="945"/>
      <c r="C21" s="946"/>
      <c r="D21" s="935"/>
      <c r="E21" s="882"/>
      <c r="F21" s="883"/>
      <c r="G21" s="479"/>
      <c r="H21" s="467"/>
      <c r="I21" s="494"/>
      <c r="J21" s="495"/>
      <c r="K21" s="885"/>
      <c r="L21" s="888"/>
      <c r="M21" s="889"/>
      <c r="N21" s="885"/>
      <c r="O21" s="890"/>
      <c r="P21" s="889"/>
      <c r="Q21" s="891"/>
      <c r="R21" s="891"/>
      <c r="S21" s="885"/>
      <c r="T21" s="892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48">
        <f t="shared" si="0"/>
        <v>7</v>
      </c>
      <c r="B22" s="880"/>
      <c r="C22" s="947"/>
      <c r="D22" s="947"/>
      <c r="E22" s="882"/>
      <c r="F22" s="883"/>
      <c r="G22" s="479"/>
      <c r="H22" s="467"/>
      <c r="I22" s="494"/>
      <c r="J22" s="500"/>
      <c r="K22" s="885"/>
      <c r="L22" s="888"/>
      <c r="M22" s="889"/>
      <c r="N22" s="885"/>
      <c r="O22" s="890"/>
      <c r="P22" s="889"/>
      <c r="Q22" s="891"/>
      <c r="R22" s="891"/>
      <c r="S22" s="885"/>
      <c r="T22" s="892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48">
        <f t="shared" si="0"/>
        <v>8</v>
      </c>
      <c r="B23" s="904"/>
      <c r="C23" s="894"/>
      <c r="D23" s="894"/>
      <c r="E23" s="902"/>
      <c r="F23" s="481"/>
      <c r="G23" s="479"/>
      <c r="H23" s="467"/>
      <c r="I23" s="948"/>
      <c r="J23" s="480"/>
      <c r="K23" s="467"/>
      <c r="L23" s="426"/>
      <c r="M23" s="481"/>
      <c r="N23" s="467"/>
      <c r="O23" s="482"/>
      <c r="P23" s="481"/>
      <c r="Q23" s="483"/>
      <c r="R23" s="481"/>
      <c r="S23" s="467"/>
      <c r="T23" s="48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48">
        <f t="shared" si="0"/>
        <v>9</v>
      </c>
      <c r="B24" s="904"/>
      <c r="C24" s="894"/>
      <c r="D24" s="894"/>
      <c r="E24" s="902"/>
      <c r="F24" s="481"/>
      <c r="G24" s="479"/>
      <c r="H24" s="467"/>
      <c r="I24" s="944"/>
      <c r="J24" s="480"/>
      <c r="K24" s="467"/>
      <c r="L24" s="426"/>
      <c r="M24" s="481"/>
      <c r="N24" s="467"/>
      <c r="O24" s="482"/>
      <c r="P24" s="481"/>
      <c r="Q24" s="483"/>
      <c r="R24" s="481"/>
      <c r="S24" s="467"/>
      <c r="T24" s="48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48">
        <f t="shared" si="0"/>
        <v>10</v>
      </c>
      <c r="B25" s="907"/>
      <c r="C25" s="908"/>
      <c r="D25" s="908"/>
      <c r="E25" s="909"/>
      <c r="F25" s="481"/>
      <c r="G25" s="479"/>
      <c r="H25" s="467"/>
      <c r="I25" s="944"/>
      <c r="J25" s="480"/>
      <c r="K25" s="467"/>
      <c r="L25" s="426"/>
      <c r="M25" s="493"/>
      <c r="N25" s="467"/>
      <c r="O25" s="482"/>
      <c r="P25" s="493"/>
      <c r="Q25" s="481"/>
      <c r="R25" s="481"/>
      <c r="S25" s="467"/>
      <c r="T25" s="48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48">
        <f t="shared" si="0"/>
        <v>11</v>
      </c>
      <c r="B26" s="910"/>
      <c r="C26" s="911"/>
      <c r="D26" s="912"/>
      <c r="E26" s="913"/>
      <c r="F26" s="481"/>
      <c r="G26" s="479"/>
      <c r="H26" s="467"/>
      <c r="I26" s="494"/>
      <c r="J26" s="495"/>
      <c r="K26" s="467"/>
      <c r="L26" s="426"/>
      <c r="M26" s="481"/>
      <c r="N26" s="467"/>
      <c r="O26" s="482"/>
      <c r="P26" s="481"/>
      <c r="Q26" s="481"/>
      <c r="R26" s="481"/>
      <c r="S26" s="467"/>
      <c r="T26" s="48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48">
        <f t="shared" si="0"/>
        <v>12</v>
      </c>
      <c r="B27" s="914"/>
      <c r="C27" s="915"/>
      <c r="D27" s="915"/>
      <c r="E27" s="913"/>
      <c r="F27" s="481"/>
      <c r="G27" s="479"/>
      <c r="H27" s="467"/>
      <c r="I27" s="494"/>
      <c r="J27" s="495"/>
      <c r="K27" s="467"/>
      <c r="L27" s="426"/>
      <c r="M27" s="493"/>
      <c r="N27" s="467"/>
      <c r="O27" s="482"/>
      <c r="P27" s="493"/>
      <c r="Q27" s="481"/>
      <c r="R27" s="481"/>
      <c r="S27" s="467"/>
      <c r="T27" s="48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48">
        <f t="shared" si="0"/>
        <v>13</v>
      </c>
      <c r="B28" s="916"/>
      <c r="C28" s="917"/>
      <c r="D28" s="918"/>
      <c r="E28" s="919"/>
      <c r="F28" s="481"/>
      <c r="G28" s="479"/>
      <c r="H28" s="467"/>
      <c r="I28" s="494"/>
      <c r="J28" s="500"/>
      <c r="K28" s="467"/>
      <c r="L28" s="426"/>
      <c r="M28" s="482"/>
      <c r="N28" s="467"/>
      <c r="O28" s="482"/>
      <c r="P28" s="482"/>
      <c r="Q28" s="481"/>
      <c r="R28" s="481"/>
      <c r="S28" s="467"/>
      <c r="T28" s="48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48">
        <f t="shared" si="0"/>
        <v>14</v>
      </c>
      <c r="B29" s="920"/>
      <c r="C29" s="917"/>
      <c r="D29" s="918"/>
      <c r="E29" s="919"/>
      <c r="F29" s="481"/>
      <c r="G29" s="479"/>
      <c r="H29" s="467"/>
      <c r="I29" s="494"/>
      <c r="J29" s="500"/>
      <c r="K29" s="467"/>
      <c r="L29" s="426"/>
      <c r="M29" s="482"/>
      <c r="N29" s="467"/>
      <c r="O29" s="482"/>
      <c r="P29" s="482"/>
      <c r="Q29" s="481"/>
      <c r="R29" s="481"/>
      <c r="S29" s="467"/>
      <c r="T29" s="48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48">
        <f t="shared" si="0"/>
        <v>15</v>
      </c>
      <c r="B30" s="921"/>
      <c r="C30" s="917"/>
      <c r="D30" s="918"/>
      <c r="E30" s="919"/>
      <c r="F30" s="481"/>
      <c r="G30" s="479"/>
      <c r="H30" s="467"/>
      <c r="I30" s="494"/>
      <c r="J30" s="500"/>
      <c r="K30" s="467"/>
      <c r="L30" s="426"/>
      <c r="M30" s="482"/>
      <c r="N30" s="467"/>
      <c r="O30" s="482"/>
      <c r="P30" s="482"/>
      <c r="Q30" s="481"/>
      <c r="R30" s="481"/>
      <c r="S30" s="467"/>
      <c r="T30" s="48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48">
        <f t="shared" si="0"/>
        <v>16</v>
      </c>
      <c r="B31" s="904"/>
      <c r="C31" s="894"/>
      <c r="D31" s="894"/>
      <c r="E31" s="902"/>
      <c r="F31" s="481"/>
      <c r="G31" s="479"/>
      <c r="H31" s="467"/>
      <c r="I31" s="494"/>
      <c r="J31" s="500"/>
      <c r="K31" s="467"/>
      <c r="L31" s="484"/>
      <c r="M31" s="482"/>
      <c r="N31" s="467"/>
      <c r="O31" s="482"/>
      <c r="P31" s="482"/>
      <c r="Q31" s="481"/>
      <c r="R31" s="481"/>
      <c r="S31" s="467"/>
      <c r="T31" s="428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48">
        <f t="shared" si="0"/>
        <v>17</v>
      </c>
      <c r="B32" s="922"/>
      <c r="C32" s="923"/>
      <c r="D32" s="894"/>
      <c r="E32" s="902"/>
      <c r="F32" s="481"/>
      <c r="G32" s="479"/>
      <c r="H32" s="467"/>
      <c r="I32" s="494"/>
      <c r="J32" s="500"/>
      <c r="K32" s="467"/>
      <c r="L32" s="484"/>
      <c r="M32" s="482"/>
      <c r="N32" s="467"/>
      <c r="O32" s="482"/>
      <c r="P32" s="482"/>
      <c r="Q32" s="482"/>
      <c r="R32" s="482"/>
      <c r="S32" s="467"/>
      <c r="T32" s="42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48">
        <f t="shared" si="0"/>
        <v>18</v>
      </c>
      <c r="B33" s="924"/>
      <c r="C33" s="925"/>
      <c r="D33" s="926"/>
      <c r="E33" s="902"/>
      <c r="F33" s="481"/>
      <c r="G33" s="479"/>
      <c r="H33" s="467"/>
      <c r="I33" s="494"/>
      <c r="J33" s="495"/>
      <c r="K33" s="467"/>
      <c r="L33" s="484"/>
      <c r="M33" s="482"/>
      <c r="N33" s="467"/>
      <c r="O33" s="482"/>
      <c r="P33" s="482"/>
      <c r="Q33" s="481"/>
      <c r="R33" s="481"/>
      <c r="S33" s="467"/>
      <c r="T33" s="428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48">
        <f t="shared" si="0"/>
        <v>19</v>
      </c>
      <c r="B34" s="924"/>
      <c r="C34" s="901"/>
      <c r="D34" s="901"/>
      <c r="E34" s="902"/>
      <c r="F34" s="481"/>
      <c r="G34" s="479"/>
      <c r="H34" s="467"/>
      <c r="I34" s="494"/>
      <c r="J34" s="495"/>
      <c r="K34" s="467"/>
      <c r="L34" s="484"/>
      <c r="M34" s="482"/>
      <c r="N34" s="467"/>
      <c r="O34" s="482"/>
      <c r="P34" s="482"/>
      <c r="Q34" s="481"/>
      <c r="R34" s="481"/>
      <c r="S34" s="467"/>
      <c r="T34" s="428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48">
        <f t="shared" si="0"/>
        <v>20</v>
      </c>
      <c r="B35" s="924"/>
      <c r="C35" s="901"/>
      <c r="D35" s="901"/>
      <c r="E35" s="902"/>
      <c r="F35" s="481"/>
      <c r="G35" s="479"/>
      <c r="H35" s="467"/>
      <c r="I35" s="494"/>
      <c r="J35" s="495"/>
      <c r="K35" s="467"/>
      <c r="L35" s="484"/>
      <c r="M35" s="482"/>
      <c r="N35" s="467"/>
      <c r="O35" s="482"/>
      <c r="P35" s="482"/>
      <c r="Q35" s="481"/>
      <c r="R35" s="481"/>
      <c r="S35" s="467"/>
      <c r="T35" s="428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48">
        <f t="shared" si="0"/>
        <v>21</v>
      </c>
      <c r="B36" s="927"/>
      <c r="C36" s="901"/>
      <c r="D36" s="928"/>
      <c r="E36" s="902"/>
      <c r="F36" s="481"/>
      <c r="G36" s="479"/>
      <c r="H36" s="467"/>
      <c r="I36" s="494"/>
      <c r="J36" s="495"/>
      <c r="K36" s="467"/>
      <c r="L36" s="484"/>
      <c r="M36" s="482"/>
      <c r="N36" s="467"/>
      <c r="O36" s="482"/>
      <c r="P36" s="482"/>
      <c r="Q36" s="481"/>
      <c r="R36" s="481"/>
      <c r="S36" s="467"/>
      <c r="T36" s="428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48">
        <f t="shared" si="0"/>
        <v>22</v>
      </c>
      <c r="B37" s="904"/>
      <c r="C37" s="911"/>
      <c r="D37" s="929"/>
      <c r="E37" s="930"/>
      <c r="F37" s="482"/>
      <c r="G37" s="479"/>
      <c r="H37" s="467"/>
      <c r="I37" s="494"/>
      <c r="J37" s="495"/>
      <c r="K37" s="467"/>
      <c r="L37" s="484"/>
      <c r="M37" s="482"/>
      <c r="N37" s="467"/>
      <c r="O37" s="482"/>
      <c r="P37" s="482"/>
      <c r="Q37" s="481"/>
      <c r="R37" s="481"/>
      <c r="S37" s="467"/>
      <c r="T37" s="428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48">
        <f t="shared" si="0"/>
        <v>23</v>
      </c>
      <c r="B38" s="924"/>
      <c r="C38" s="901"/>
      <c r="D38" s="901"/>
      <c r="E38" s="902"/>
      <c r="F38" s="481"/>
      <c r="G38" s="479"/>
      <c r="H38" s="467"/>
      <c r="I38" s="494"/>
      <c r="J38" s="495"/>
      <c r="K38" s="467"/>
      <c r="L38" s="484"/>
      <c r="M38" s="482"/>
      <c r="N38" s="467"/>
      <c r="O38" s="482"/>
      <c r="P38" s="482"/>
      <c r="Q38" s="481"/>
      <c r="R38" s="481"/>
      <c r="S38" s="467"/>
      <c r="T38" s="428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48">
        <f t="shared" si="0"/>
        <v>24</v>
      </c>
      <c r="B39" s="907"/>
      <c r="C39" s="908"/>
      <c r="D39" s="908"/>
      <c r="E39" s="909"/>
      <c r="F39" s="482"/>
      <c r="G39" s="479"/>
      <c r="H39" s="467"/>
      <c r="I39" s="494"/>
      <c r="J39" s="493"/>
      <c r="K39" s="467"/>
      <c r="L39" s="467"/>
      <c r="M39" s="931"/>
      <c r="N39" s="467"/>
      <c r="O39" s="482"/>
      <c r="P39" s="932"/>
      <c r="Q39" s="482"/>
      <c r="R39" s="482"/>
      <c r="S39" s="467"/>
      <c r="T39" s="428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48">
        <f t="shared" si="0"/>
        <v>25</v>
      </c>
      <c r="B40" s="914"/>
      <c r="C40" s="915"/>
      <c r="D40" s="915"/>
      <c r="E40" s="913"/>
      <c r="F40" s="484"/>
      <c r="G40" s="949"/>
      <c r="H40" s="949"/>
      <c r="I40" s="950"/>
      <c r="J40" s="949"/>
      <c r="K40" s="484"/>
      <c r="L40" s="467"/>
      <c r="M40" s="931"/>
      <c r="N40" s="484"/>
      <c r="O40" s="484"/>
      <c r="P40" s="932"/>
      <c r="Q40" s="484"/>
      <c r="R40" s="484"/>
      <c r="S40" s="467"/>
      <c r="T40" s="42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49"/>
      <c r="B41" s="49"/>
      <c r="C41" s="49"/>
      <c r="D41" s="69" t="s">
        <v>187</v>
      </c>
      <c r="E41" s="307" t="s">
        <v>120</v>
      </c>
      <c r="F41" s="423">
        <f>SUM(F16:F40)</f>
        <v>283725.7843</v>
      </c>
      <c r="G41" s="423">
        <f>SUM(G16:G40)</f>
        <v>0</v>
      </c>
      <c r="H41" s="423">
        <f>SUM(H16:H40)</f>
        <v>0</v>
      </c>
      <c r="I41" s="307" t="s">
        <v>120</v>
      </c>
      <c r="J41" s="423">
        <f t="shared" ref="J41:T41" si="1">SUM(J16:J40)</f>
        <v>1523</v>
      </c>
      <c r="K41" s="423">
        <f t="shared" si="1"/>
        <v>285248.7843</v>
      </c>
      <c r="L41" s="423">
        <f t="shared" si="1"/>
        <v>87771</v>
      </c>
      <c r="M41" s="423">
        <f t="shared" si="1"/>
        <v>2475</v>
      </c>
      <c r="N41" s="426">
        <f t="shared" si="1"/>
        <v>0</v>
      </c>
      <c r="O41" s="426">
        <f t="shared" si="1"/>
        <v>4136</v>
      </c>
      <c r="P41" s="426">
        <f t="shared" si="1"/>
        <v>935</v>
      </c>
      <c r="Q41" s="426">
        <f t="shared" si="1"/>
        <v>47089</v>
      </c>
      <c r="R41" s="426">
        <f t="shared" si="1"/>
        <v>2309</v>
      </c>
      <c r="S41" s="426">
        <f t="shared" si="1"/>
        <v>144715</v>
      </c>
      <c r="T41" s="428">
        <f t="shared" si="1"/>
        <v>429963.7843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" t="s">
        <v>121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" t="s">
        <v>122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204"/>
      <c r="M43" s="20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83" t="s">
        <v>123</v>
      </c>
      <c r="B44" s="4"/>
      <c r="C44" s="4"/>
      <c r="D44" s="4"/>
      <c r="E44" s="4"/>
      <c r="F44" s="191"/>
      <c r="G44" s="933"/>
      <c r="H44" s="933"/>
      <c r="I44" s="191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/>
      <c r="B45" s="70"/>
      <c r="C45" s="65"/>
      <c r="D45" s="4"/>
      <c r="E45" s="4"/>
      <c r="F45" s="192"/>
      <c r="G45" s="193"/>
      <c r="H45" s="193"/>
      <c r="I45" s="191"/>
      <c r="J45" s="4"/>
      <c r="K45" s="4"/>
      <c r="L45" s="50"/>
      <c r="M45" s="51"/>
      <c r="N45" s="4"/>
      <c r="O45" s="51"/>
      <c r="P45" s="4"/>
      <c r="Q45" s="50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3"/>
      <c r="B46" s="70"/>
      <c r="C46" s="65"/>
      <c r="D46" s="4"/>
      <c r="E46" s="4"/>
      <c r="F46" s="192"/>
      <c r="G46" s="193"/>
      <c r="H46" s="193"/>
      <c r="I46" s="191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4"/>
      <c r="B47" s="70"/>
      <c r="C47" s="65"/>
      <c r="D47" s="4"/>
      <c r="E47" s="4"/>
      <c r="F47" s="194"/>
      <c r="G47" s="190"/>
      <c r="H47" s="190"/>
      <c r="I47" s="190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1"/>
      <c r="B48" s="52"/>
      <c r="C48" s="52"/>
      <c r="D48" s="52"/>
      <c r="E48" s="52"/>
      <c r="F48" s="195"/>
      <c r="G48" s="195"/>
      <c r="H48" s="195"/>
      <c r="I48" s="195"/>
      <c r="J48" s="52"/>
      <c r="K48" s="52"/>
      <c r="L48" s="52"/>
      <c r="M48" s="4"/>
      <c r="N48" s="4"/>
      <c r="O48" s="50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>
      <c r="A49" s="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21"/>
      <c r="N50" s="4"/>
      <c r="O50" s="50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9"/>
      <c r="G51" s="9"/>
      <c r="H51" s="9"/>
      <c r="I51" s="9"/>
      <c r="J51" s="9"/>
      <c r="K51" s="9"/>
      <c r="L51" s="17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9"/>
      <c r="B52" s="9"/>
      <c r="C52" s="1"/>
      <c r="D52" s="9"/>
      <c r="E52" s="9"/>
      <c r="F52" s="53"/>
      <c r="G52" s="9"/>
      <c r="H52" s="9"/>
      <c r="I52" s="53"/>
      <c r="J52" s="9"/>
      <c r="K52" s="9"/>
      <c r="L52" s="9"/>
      <c r="M52" s="181"/>
      <c r="N52" s="181"/>
      <c r="O52" s="5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181"/>
      <c r="N53" s="181"/>
      <c r="O53" s="55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17"/>
      <c r="G54" s="17"/>
      <c r="H54" s="17"/>
      <c r="I54" s="17"/>
      <c r="J54" s="17"/>
      <c r="K54" s="17"/>
      <c r="L54" s="9"/>
      <c r="M54" s="181"/>
      <c r="N54" s="181"/>
      <c r="O54" s="56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57"/>
      <c r="C55" s="58"/>
      <c r="D55" s="58"/>
      <c r="E55" s="59"/>
      <c r="F55" s="59"/>
      <c r="G55" s="59"/>
      <c r="H55" s="59"/>
      <c r="I55" s="59"/>
      <c r="J55" s="59"/>
      <c r="K55" s="59"/>
      <c r="L55" s="60"/>
      <c r="M55" s="4"/>
      <c r="N55" s="4"/>
      <c r="O55" s="55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1"/>
      <c r="F56" s="1"/>
      <c r="G56" s="1"/>
      <c r="H56" s="1"/>
      <c r="I56" s="1"/>
      <c r="J56" s="1"/>
      <c r="K56" s="1"/>
      <c r="L56" s="61"/>
      <c r="M56" s="4"/>
      <c r="N56" s="4"/>
      <c r="O56" s="50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"/>
      <c r="B80" s="1"/>
      <c r="C80" s="1"/>
      <c r="D80" s="9"/>
      <c r="E80" s="59"/>
      <c r="F80" s="59"/>
      <c r="G80" s="59"/>
      <c r="H80" s="59"/>
      <c r="I80" s="59"/>
      <c r="J80" s="59"/>
      <c r="K80" s="59"/>
      <c r="L80" s="59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 ht="12.75">
      <c r="A81" s="3"/>
      <c r="B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2">
    <mergeCell ref="I13:J14"/>
    <mergeCell ref="L43:M43"/>
  </mergeCells>
  <pageMargins left="0.23622047244094491" right="0.23622047244094491" top="0.9055118110236221" bottom="0.23622047244094491" header="0.31496062992125984" footer="0.31496062992125984"/>
  <pageSetup paperSize="5" scale="76" fitToHeight="0" orientation="landscape" r:id="rId1"/>
  <headerFooter>
    <oddHeader>&amp;C&amp;"Times New Roman,Bold"Government of Guam 
Fiscal Year 2025, Quarter 4
Agency Staffing Pattern</oddHeader>
  </headerFooter>
  <rowBreaks count="1" manualBreakCount="1"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  <pageSetUpPr fitToPage="1"/>
  </sheetPr>
  <dimension ref="A1:BV120"/>
  <sheetViews>
    <sheetView tabSelected="1" view="pageBreakPreview" topLeftCell="A4" zoomScaleNormal="100" zoomScaleSheetLayoutView="100" workbookViewId="0">
      <selection activeCell="R55" sqref="R55"/>
    </sheetView>
  </sheetViews>
  <sheetFormatPr defaultColWidth="8.77734375" defaultRowHeight="11.25"/>
  <cols>
    <col min="1" max="1" width="2.77734375" style="6" customWidth="1"/>
    <col min="2" max="2" width="7.44140625" style="6" customWidth="1"/>
    <col min="3" max="3" width="24.44140625" style="6" bestFit="1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7.664062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222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8</v>
      </c>
      <c r="E8" s="8"/>
      <c r="F8" s="1"/>
      <c r="G8" s="3" t="s">
        <v>223</v>
      </c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.75" thickBot="1">
      <c r="A9" s="1"/>
      <c r="B9" s="1"/>
      <c r="C9" s="1"/>
      <c r="D9" s="1"/>
      <c r="E9" s="1"/>
      <c r="F9"/>
      <c r="G9"/>
      <c r="H9"/>
      <c r="I9"/>
      <c r="J9"/>
      <c r="K9" s="1"/>
      <c r="L9" s="1"/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2.75" thickTop="1" thickBot="1">
      <c r="A10" s="1"/>
      <c r="B10" s="10" t="s">
        <v>10</v>
      </c>
      <c r="C10" s="11"/>
      <c r="D10" s="11"/>
      <c r="E10" s="11"/>
      <c r="F10" s="11"/>
      <c r="G10" s="11"/>
      <c r="H10" s="11"/>
      <c r="I10" s="11"/>
      <c r="J10" s="12"/>
      <c r="K10" s="1"/>
      <c r="L10" s="1"/>
      <c r="M10" s="1"/>
      <c r="N10" s="1"/>
      <c r="O10" s="1"/>
      <c r="P10" s="1"/>
      <c r="Q10" s="10" t="s">
        <v>10</v>
      </c>
      <c r="R10" s="12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" thickTop="1">
      <c r="A11" s="1"/>
      <c r="B11" s="13"/>
      <c r="C11" s="1"/>
      <c r="D11" s="1"/>
      <c r="E11" s="1"/>
      <c r="F11" s="1"/>
      <c r="G11" s="1"/>
      <c r="H11" s="1"/>
      <c r="I11" s="1"/>
      <c r="J11" s="14"/>
      <c r="K11" s="1"/>
      <c r="L11" s="1"/>
      <c r="M11" s="1"/>
      <c r="N11" s="1"/>
      <c r="O11" s="1"/>
      <c r="P11" s="1"/>
      <c r="Q11" s="13"/>
      <c r="R11" s="14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>
      <c r="A12" s="1"/>
      <c r="B12" s="15" t="s">
        <v>11</v>
      </c>
      <c r="C12" s="16" t="s">
        <v>12</v>
      </c>
      <c r="D12" s="17" t="s">
        <v>13</v>
      </c>
      <c r="E12" s="16" t="s">
        <v>14</v>
      </c>
      <c r="F12" s="17" t="s">
        <v>15</v>
      </c>
      <c r="G12" s="18" t="s">
        <v>16</v>
      </c>
      <c r="H12" s="18" t="s">
        <v>17</v>
      </c>
      <c r="I12" s="18" t="s">
        <v>18</v>
      </c>
      <c r="J12" s="19" t="s">
        <v>19</v>
      </c>
      <c r="K12" s="16" t="s">
        <v>20</v>
      </c>
      <c r="L12" s="16" t="s">
        <v>21</v>
      </c>
      <c r="M12" s="17" t="s">
        <v>22</v>
      </c>
      <c r="N12" s="17" t="s">
        <v>23</v>
      </c>
      <c r="O12" s="17" t="s">
        <v>24</v>
      </c>
      <c r="P12" s="17" t="s">
        <v>25</v>
      </c>
      <c r="Q12" s="20" t="s">
        <v>26</v>
      </c>
      <c r="R12" s="19" t="s">
        <v>27</v>
      </c>
      <c r="S12" s="20" t="s">
        <v>28</v>
      </c>
      <c r="T12" s="21" t="s">
        <v>29</v>
      </c>
      <c r="U12" s="21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22"/>
      <c r="B13" s="23" t="s">
        <v>0</v>
      </c>
      <c r="C13" s="24"/>
      <c r="D13" s="25" t="s">
        <v>0</v>
      </c>
      <c r="E13" s="25" t="s">
        <v>0</v>
      </c>
      <c r="F13" s="25" t="s">
        <v>0</v>
      </c>
      <c r="G13" s="26"/>
      <c r="H13" s="26" t="s">
        <v>0</v>
      </c>
      <c r="I13" s="200" t="s">
        <v>30</v>
      </c>
      <c r="J13" s="201"/>
      <c r="K13" s="27" t="s">
        <v>0</v>
      </c>
      <c r="L13" s="22"/>
      <c r="M13" s="27"/>
      <c r="N13" s="27"/>
      <c r="O13" s="27" t="s">
        <v>31</v>
      </c>
      <c r="P13" s="27"/>
      <c r="Q13" s="28"/>
      <c r="R13" s="29"/>
      <c r="S13" s="30"/>
      <c r="T13" s="30"/>
      <c r="U13" s="181"/>
      <c r="V13" s="181"/>
      <c r="W13" s="181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31"/>
      <c r="B14" s="32" t="s">
        <v>32</v>
      </c>
      <c r="C14" s="26" t="s">
        <v>32</v>
      </c>
      <c r="D14" s="26" t="s">
        <v>33</v>
      </c>
      <c r="E14" s="26" t="s">
        <v>34</v>
      </c>
      <c r="F14" s="26" t="s">
        <v>0</v>
      </c>
      <c r="G14" s="26"/>
      <c r="H14" s="26" t="s">
        <v>0</v>
      </c>
      <c r="I14" s="202"/>
      <c r="J14" s="203"/>
      <c r="K14" s="33" t="s">
        <v>35</v>
      </c>
      <c r="L14" s="34" t="s">
        <v>36</v>
      </c>
      <c r="M14" s="34" t="s">
        <v>37</v>
      </c>
      <c r="N14" s="34" t="s">
        <v>38</v>
      </c>
      <c r="O14" s="34" t="s">
        <v>39</v>
      </c>
      <c r="P14" s="22" t="s">
        <v>40</v>
      </c>
      <c r="Q14" s="23" t="s">
        <v>41</v>
      </c>
      <c r="R14" s="35" t="s">
        <v>42</v>
      </c>
      <c r="S14" s="30" t="s">
        <v>43</v>
      </c>
      <c r="T14" s="36" t="s">
        <v>44</v>
      </c>
      <c r="U14" s="181"/>
      <c r="V14" s="181"/>
      <c r="W14" s="18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2" thickBot="1">
      <c r="A15" s="37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951" t="s">
        <v>54</v>
      </c>
      <c r="K15" s="42" t="s">
        <v>55</v>
      </c>
      <c r="L15" s="43" t="s">
        <v>56</v>
      </c>
      <c r="M15" s="43" t="s">
        <v>57</v>
      </c>
      <c r="N15" s="43" t="s">
        <v>58</v>
      </c>
      <c r="O15" s="43" t="s">
        <v>59</v>
      </c>
      <c r="P15" s="44" t="s">
        <v>60</v>
      </c>
      <c r="Q15" s="45" t="s">
        <v>61</v>
      </c>
      <c r="R15" s="46" t="s">
        <v>61</v>
      </c>
      <c r="S15" s="42" t="s">
        <v>62</v>
      </c>
      <c r="T15" s="43" t="s">
        <v>63</v>
      </c>
      <c r="U15" s="181"/>
      <c r="V15" s="181"/>
      <c r="W15" s="18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Top="1">
      <c r="A16" s="47">
        <v>1</v>
      </c>
      <c r="B16" s="559">
        <v>6790</v>
      </c>
      <c r="C16" s="575" t="s">
        <v>127</v>
      </c>
      <c r="D16" s="576" t="s">
        <v>224</v>
      </c>
      <c r="E16" s="560" t="s">
        <v>144</v>
      </c>
      <c r="F16" s="585">
        <v>83568</v>
      </c>
      <c r="G16" s="446"/>
      <c r="H16" s="308"/>
      <c r="I16" s="424">
        <v>46282</v>
      </c>
      <c r="J16" s="446"/>
      <c r="K16" s="425">
        <f t="shared" ref="K16:K17" si="0">(+F16+G16+H16+J16)</f>
        <v>83568</v>
      </c>
      <c r="L16" s="447">
        <f>+ROUND((K16*0.3077),0)</f>
        <v>25714</v>
      </c>
      <c r="M16" s="448">
        <v>495</v>
      </c>
      <c r="N16" s="308">
        <v>0</v>
      </c>
      <c r="O16" s="446">
        <f>ROUND((K16*0.0145),0)</f>
        <v>1212</v>
      </c>
      <c r="P16" s="448">
        <v>187</v>
      </c>
      <c r="Q16" s="542">
        <v>6921</v>
      </c>
      <c r="R16" s="427">
        <v>404</v>
      </c>
      <c r="S16" s="447">
        <f t="shared" ref="S16:S17" si="1">+L16+M16+N16+O16+P16+Q16+R16</f>
        <v>34933</v>
      </c>
      <c r="T16" s="447">
        <f t="shared" ref="T16:T17" si="2">SUM(K16+S16)</f>
        <v>118501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>
      <c r="A17" s="48">
        <v>2</v>
      </c>
      <c r="B17" s="561">
        <v>6806</v>
      </c>
      <c r="C17" s="577" t="s">
        <v>225</v>
      </c>
      <c r="D17" s="578" t="s">
        <v>226</v>
      </c>
      <c r="E17" s="562" t="s">
        <v>227</v>
      </c>
      <c r="F17" s="586">
        <v>64136</v>
      </c>
      <c r="G17" s="587"/>
      <c r="H17" s="545"/>
      <c r="I17" s="434">
        <v>46475</v>
      </c>
      <c r="J17" s="589"/>
      <c r="K17" s="545">
        <f t="shared" si="0"/>
        <v>64136</v>
      </c>
      <c r="L17" s="552">
        <f>+ROUND((K17*0.3077),0)</f>
        <v>19735</v>
      </c>
      <c r="M17" s="553">
        <v>495</v>
      </c>
      <c r="N17" s="545">
        <v>0</v>
      </c>
      <c r="O17" s="553">
        <f t="shared" ref="O17" si="3">+ROUND((K17*0.0145),0)</f>
        <v>930</v>
      </c>
      <c r="P17" s="553">
        <v>187</v>
      </c>
      <c r="Q17" s="554">
        <v>8551</v>
      </c>
      <c r="R17" s="553">
        <v>342</v>
      </c>
      <c r="S17" s="545">
        <f t="shared" si="1"/>
        <v>30240</v>
      </c>
      <c r="T17" s="545">
        <f t="shared" si="2"/>
        <v>94376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47">
        <v>3</v>
      </c>
      <c r="B18" s="563">
        <v>6902</v>
      </c>
      <c r="C18" s="579" t="s">
        <v>228</v>
      </c>
      <c r="D18" s="580" t="s">
        <v>229</v>
      </c>
      <c r="E18" s="437" t="s">
        <v>230</v>
      </c>
      <c r="F18" s="543">
        <v>68240</v>
      </c>
      <c r="G18" s="587"/>
      <c r="H18" s="545"/>
      <c r="I18" s="492">
        <v>46317</v>
      </c>
      <c r="J18" s="589"/>
      <c r="K18" s="545">
        <f t="shared" ref="K18:K20" si="4">(+F18+G18+H18+J18)</f>
        <v>68240</v>
      </c>
      <c r="L18" s="552">
        <f t="shared" ref="L18:L21" si="5">+ROUND((K18*0.3077),0)</f>
        <v>20997</v>
      </c>
      <c r="M18" s="590">
        <v>495</v>
      </c>
      <c r="N18" s="545">
        <v>0</v>
      </c>
      <c r="O18" s="553">
        <f t="shared" ref="O18:O20" si="6">+ROUND((K18*0.0145),0)</f>
        <v>989</v>
      </c>
      <c r="P18" s="590">
        <v>187</v>
      </c>
      <c r="Q18" s="553">
        <v>8551</v>
      </c>
      <c r="R18" s="553">
        <v>342</v>
      </c>
      <c r="S18" s="545">
        <f t="shared" ref="S18:S20" si="7">+L18+M18+N18+O18+P18+Q18+R18</f>
        <v>31561</v>
      </c>
      <c r="T18" s="545">
        <f t="shared" ref="T18:T20" si="8">SUM(K18+S18)</f>
        <v>99801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48">
        <v>4</v>
      </c>
      <c r="B19" s="565">
        <v>6906</v>
      </c>
      <c r="C19" s="581" t="s">
        <v>420</v>
      </c>
      <c r="D19" s="582" t="s">
        <v>231</v>
      </c>
      <c r="E19" s="465" t="s">
        <v>141</v>
      </c>
      <c r="F19" s="457">
        <v>48758</v>
      </c>
      <c r="G19" s="587"/>
      <c r="H19" s="545"/>
      <c r="I19" s="494">
        <v>46179</v>
      </c>
      <c r="J19" s="591"/>
      <c r="K19" s="545">
        <f t="shared" si="4"/>
        <v>48758</v>
      </c>
      <c r="L19" s="552">
        <f t="shared" si="5"/>
        <v>15003</v>
      </c>
      <c r="M19" s="590">
        <v>495</v>
      </c>
      <c r="N19" s="545">
        <v>0</v>
      </c>
      <c r="O19" s="553">
        <f t="shared" si="6"/>
        <v>707</v>
      </c>
      <c r="P19" s="590">
        <v>187</v>
      </c>
      <c r="Q19" s="553">
        <v>21918</v>
      </c>
      <c r="R19" s="553">
        <v>0</v>
      </c>
      <c r="S19" s="545">
        <f t="shared" si="7"/>
        <v>38310</v>
      </c>
      <c r="T19" s="545">
        <f t="shared" si="8"/>
        <v>87068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47">
        <v>5</v>
      </c>
      <c r="B20" s="566">
        <v>6921</v>
      </c>
      <c r="C20" s="583" t="s">
        <v>228</v>
      </c>
      <c r="D20" s="582" t="s">
        <v>232</v>
      </c>
      <c r="E20" s="465" t="s">
        <v>198</v>
      </c>
      <c r="F20" s="588">
        <v>64108</v>
      </c>
      <c r="G20" s="589"/>
      <c r="H20" s="545"/>
      <c r="I20" s="492">
        <v>46037</v>
      </c>
      <c r="J20" s="589"/>
      <c r="K20" s="545">
        <f t="shared" si="4"/>
        <v>64108</v>
      </c>
      <c r="L20" s="552">
        <f t="shared" si="5"/>
        <v>19726</v>
      </c>
      <c r="M20" s="590">
        <v>495</v>
      </c>
      <c r="N20" s="545">
        <v>0</v>
      </c>
      <c r="O20" s="553">
        <f t="shared" si="6"/>
        <v>930</v>
      </c>
      <c r="P20" s="590">
        <v>187</v>
      </c>
      <c r="Q20" s="553">
        <v>11192</v>
      </c>
      <c r="R20" s="553">
        <v>653</v>
      </c>
      <c r="S20" s="545">
        <f t="shared" si="7"/>
        <v>33183</v>
      </c>
      <c r="T20" s="545">
        <f t="shared" si="8"/>
        <v>97291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 ht="12.75" customHeight="1">
      <c r="A21" s="48">
        <v>6</v>
      </c>
      <c r="B21" s="566">
        <v>6904</v>
      </c>
      <c r="C21" s="583" t="s">
        <v>233</v>
      </c>
      <c r="D21" s="582" t="s">
        <v>234</v>
      </c>
      <c r="E21" s="465" t="s">
        <v>105</v>
      </c>
      <c r="F21" s="588">
        <v>41372</v>
      </c>
      <c r="G21" s="589"/>
      <c r="H21" s="545"/>
      <c r="I21" s="492"/>
      <c r="J21" s="589"/>
      <c r="K21" s="451">
        <f>(+F21+G21+H21+J21)</f>
        <v>41372</v>
      </c>
      <c r="L21" s="456">
        <f t="shared" si="5"/>
        <v>12730</v>
      </c>
      <c r="M21" s="592">
        <v>495</v>
      </c>
      <c r="N21" s="451">
        <v>0</v>
      </c>
      <c r="O21" s="457">
        <f>+ROUND((K21*0.0145),0)</f>
        <v>600</v>
      </c>
      <c r="P21" s="592">
        <v>187</v>
      </c>
      <c r="Q21" s="457">
        <v>8310</v>
      </c>
      <c r="R21" s="457">
        <v>486</v>
      </c>
      <c r="S21" s="451">
        <f>+L21+M21+N21+O21+P21+Q21+R21</f>
        <v>22808</v>
      </c>
      <c r="T21" s="451">
        <f>SUM(K21+S21)</f>
        <v>64180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 ht="12.75" customHeight="1">
      <c r="A22" s="47">
        <v>7</v>
      </c>
      <c r="B22" s="567" t="s">
        <v>235</v>
      </c>
      <c r="C22" s="568" t="s">
        <v>98</v>
      </c>
      <c r="D22" s="580" t="s">
        <v>236</v>
      </c>
      <c r="E22" s="437" t="s">
        <v>81</v>
      </c>
      <c r="F22" s="452">
        <v>32355</v>
      </c>
      <c r="G22" s="453"/>
      <c r="H22" s="454"/>
      <c r="I22" s="569"/>
      <c r="J22" s="555"/>
      <c r="K22" s="454">
        <f>(+F22+G22+H22+J22)</f>
        <v>32355</v>
      </c>
      <c r="L22" s="460">
        <f>+ROUND((K22*0.3077),0)</f>
        <v>9956</v>
      </c>
      <c r="M22" s="461">
        <v>495</v>
      </c>
      <c r="N22" s="454">
        <v>0</v>
      </c>
      <c r="O22" s="462">
        <f>+ROUND((K22*0.0145),0)</f>
        <v>469</v>
      </c>
      <c r="P22" s="461">
        <v>187</v>
      </c>
      <c r="Q22" s="462">
        <v>8310</v>
      </c>
      <c r="R22" s="462">
        <v>486</v>
      </c>
      <c r="S22" s="454">
        <f>+L22+M22+N22+O22+P22+Q22+R22</f>
        <v>19903</v>
      </c>
      <c r="T22" s="454">
        <f>SUM(K22+S22)</f>
        <v>52258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48">
        <v>8</v>
      </c>
      <c r="B23" s="570">
        <v>6805</v>
      </c>
      <c r="C23" s="568" t="s">
        <v>237</v>
      </c>
      <c r="D23" s="580" t="s">
        <v>238</v>
      </c>
      <c r="E23" s="437" t="s">
        <v>200</v>
      </c>
      <c r="F23" s="452">
        <v>45262</v>
      </c>
      <c r="G23" s="453"/>
      <c r="H23" s="454"/>
      <c r="I23" s="571"/>
      <c r="J23" s="459"/>
      <c r="K23" s="454">
        <f>(+F23+G23+H23+J23)</f>
        <v>45262</v>
      </c>
      <c r="L23" s="460">
        <f>+ROUND((K23*0.3077),0)</f>
        <v>13927</v>
      </c>
      <c r="M23" s="461">
        <v>495</v>
      </c>
      <c r="N23" s="454">
        <v>0</v>
      </c>
      <c r="O23" s="462">
        <f>+ROUND((K23*0.0145),0)</f>
        <v>656</v>
      </c>
      <c r="P23" s="461">
        <v>187</v>
      </c>
      <c r="Q23" s="593">
        <v>8310</v>
      </c>
      <c r="R23" s="462">
        <v>486</v>
      </c>
      <c r="S23" s="454">
        <f>+L23+M23+N23+O23+P23+Q23+R23</f>
        <v>24061</v>
      </c>
      <c r="T23" s="454">
        <f>SUM(K23+S23)</f>
        <v>69323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21.75">
      <c r="A24" s="47">
        <v>9</v>
      </c>
      <c r="B24" s="572">
        <v>6952</v>
      </c>
      <c r="C24" s="584" t="s">
        <v>239</v>
      </c>
      <c r="D24" s="573" t="s">
        <v>240</v>
      </c>
      <c r="E24" s="574" t="s">
        <v>107</v>
      </c>
      <c r="F24" s="462">
        <v>49731</v>
      </c>
      <c r="G24" s="453"/>
      <c r="H24" s="454"/>
      <c r="I24" s="571"/>
      <c r="J24" s="459"/>
      <c r="K24" s="454">
        <f>(+F24+G24+H24+J24)</f>
        <v>49731</v>
      </c>
      <c r="L24" s="460">
        <f>+ROUND((K24*0.3077),0)</f>
        <v>15302</v>
      </c>
      <c r="M24" s="462">
        <v>495</v>
      </c>
      <c r="N24" s="454">
        <v>0</v>
      </c>
      <c r="O24" s="462">
        <f>+ROUND((K24*0.0145),0)</f>
        <v>721</v>
      </c>
      <c r="P24" s="462">
        <v>187</v>
      </c>
      <c r="Q24" s="593">
        <v>8310</v>
      </c>
      <c r="R24" s="593">
        <v>486</v>
      </c>
      <c r="S24" s="454">
        <f>+L24+M24+N24+O24+P24+Q24+R24</f>
        <v>25501</v>
      </c>
      <c r="T24" s="454">
        <f>SUM(K24+S24)</f>
        <v>75232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48">
        <v>10</v>
      </c>
      <c r="B25" s="952"/>
      <c r="C25" s="953"/>
      <c r="D25" s="954"/>
      <c r="E25" s="954"/>
      <c r="F25" s="955"/>
      <c r="G25" s="479"/>
      <c r="H25" s="467"/>
      <c r="I25" s="897"/>
      <c r="J25" s="956"/>
      <c r="K25" s="957"/>
      <c r="L25" s="958"/>
      <c r="M25" s="959"/>
      <c r="N25" s="957"/>
      <c r="O25" s="960"/>
      <c r="P25" s="959"/>
      <c r="Q25" s="961"/>
      <c r="R25" s="961"/>
      <c r="S25" s="957"/>
      <c r="T25" s="962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48">
        <v>11</v>
      </c>
      <c r="B26" s="952"/>
      <c r="C26" s="953"/>
      <c r="D26" s="963"/>
      <c r="E26" s="954"/>
      <c r="F26" s="955"/>
      <c r="G26" s="479"/>
      <c r="H26" s="467"/>
      <c r="I26" s="897"/>
      <c r="J26" s="956"/>
      <c r="K26" s="957"/>
      <c r="L26" s="958"/>
      <c r="M26" s="959"/>
      <c r="N26" s="957"/>
      <c r="O26" s="960"/>
      <c r="P26" s="959"/>
      <c r="Q26" s="961"/>
      <c r="R26" s="961"/>
      <c r="S26" s="957"/>
      <c r="T26" s="962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48">
        <v>12</v>
      </c>
      <c r="B27" s="907"/>
      <c r="C27" s="908"/>
      <c r="D27" s="908"/>
      <c r="E27" s="909"/>
      <c r="F27" s="481"/>
      <c r="G27" s="479"/>
      <c r="H27" s="467"/>
      <c r="I27" s="944"/>
      <c r="J27" s="480"/>
      <c r="K27" s="467"/>
      <c r="L27" s="426"/>
      <c r="M27" s="493"/>
      <c r="N27" s="467"/>
      <c r="O27" s="482"/>
      <c r="P27" s="493"/>
      <c r="Q27" s="481"/>
      <c r="R27" s="481"/>
      <c r="S27" s="467"/>
      <c r="T27" s="48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48">
        <v>13</v>
      </c>
      <c r="B28" s="910"/>
      <c r="C28" s="911"/>
      <c r="D28" s="912"/>
      <c r="E28" s="913"/>
      <c r="F28" s="481"/>
      <c r="G28" s="479"/>
      <c r="H28" s="467"/>
      <c r="I28" s="494"/>
      <c r="J28" s="495"/>
      <c r="K28" s="467"/>
      <c r="L28" s="426"/>
      <c r="M28" s="481"/>
      <c r="N28" s="467"/>
      <c r="O28" s="482"/>
      <c r="P28" s="481"/>
      <c r="Q28" s="481"/>
      <c r="R28" s="481"/>
      <c r="S28" s="467"/>
      <c r="T28" s="48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48">
        <v>14</v>
      </c>
      <c r="B29" s="914"/>
      <c r="C29" s="915"/>
      <c r="D29" s="915"/>
      <c r="E29" s="913"/>
      <c r="F29" s="481"/>
      <c r="G29" s="479"/>
      <c r="H29" s="467"/>
      <c r="I29" s="494"/>
      <c r="J29" s="495"/>
      <c r="K29" s="467"/>
      <c r="L29" s="426"/>
      <c r="M29" s="493"/>
      <c r="N29" s="467"/>
      <c r="O29" s="482"/>
      <c r="P29" s="493"/>
      <c r="Q29" s="481"/>
      <c r="R29" s="481"/>
      <c r="S29" s="467"/>
      <c r="T29" s="48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48">
        <v>15</v>
      </c>
      <c r="B30" s="916"/>
      <c r="C30" s="917"/>
      <c r="D30" s="918"/>
      <c r="E30" s="919"/>
      <c r="F30" s="481"/>
      <c r="G30" s="479"/>
      <c r="H30" s="467"/>
      <c r="I30" s="494"/>
      <c r="J30" s="500"/>
      <c r="K30" s="467"/>
      <c r="L30" s="426"/>
      <c r="M30" s="482"/>
      <c r="N30" s="467"/>
      <c r="O30" s="482"/>
      <c r="P30" s="482"/>
      <c r="Q30" s="481"/>
      <c r="R30" s="481"/>
      <c r="S30" s="467"/>
      <c r="T30" s="48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48">
        <v>16</v>
      </c>
      <c r="B31" s="920"/>
      <c r="C31" s="917"/>
      <c r="D31" s="918"/>
      <c r="E31" s="919"/>
      <c r="F31" s="481"/>
      <c r="G31" s="479"/>
      <c r="H31" s="467"/>
      <c r="I31" s="494"/>
      <c r="J31" s="500"/>
      <c r="K31" s="467"/>
      <c r="L31" s="426"/>
      <c r="M31" s="482"/>
      <c r="N31" s="467"/>
      <c r="O31" s="482"/>
      <c r="P31" s="482"/>
      <c r="Q31" s="481"/>
      <c r="R31" s="481"/>
      <c r="S31" s="467"/>
      <c r="T31" s="48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48">
        <v>17</v>
      </c>
      <c r="B32" s="921"/>
      <c r="C32" s="917"/>
      <c r="E32" s="919"/>
      <c r="F32" s="481"/>
      <c r="G32" s="479"/>
      <c r="H32" s="467"/>
      <c r="I32" s="494"/>
      <c r="J32" s="500"/>
      <c r="K32" s="467"/>
      <c r="L32" s="426"/>
      <c r="M32" s="482"/>
      <c r="N32" s="467"/>
      <c r="O32" s="482"/>
      <c r="P32" s="482"/>
      <c r="Q32" s="481"/>
      <c r="R32" s="481"/>
      <c r="S32" s="467"/>
      <c r="T32" s="48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48">
        <v>18</v>
      </c>
      <c r="B33" s="904"/>
      <c r="C33" s="894"/>
      <c r="D33" s="894"/>
      <c r="E33" s="902"/>
      <c r="F33" s="481"/>
      <c r="G33" s="479"/>
      <c r="H33" s="467"/>
      <c r="I33" s="494"/>
      <c r="J33" s="500"/>
      <c r="K33" s="467"/>
      <c r="L33" s="484"/>
      <c r="M33" s="482"/>
      <c r="N33" s="467"/>
      <c r="O33" s="482"/>
      <c r="P33" s="482"/>
      <c r="Q33" s="481"/>
      <c r="R33" s="481"/>
      <c r="S33" s="467"/>
      <c r="T33" s="428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48">
        <v>19</v>
      </c>
      <c r="B34" s="922"/>
      <c r="C34" s="923"/>
      <c r="D34" s="894"/>
      <c r="E34" s="902"/>
      <c r="F34" s="481"/>
      <c r="G34" s="479"/>
      <c r="H34" s="467"/>
      <c r="I34" s="494"/>
      <c r="J34" s="500"/>
      <c r="K34" s="467"/>
      <c r="L34" s="484"/>
      <c r="M34" s="482"/>
      <c r="N34" s="467"/>
      <c r="O34" s="482"/>
      <c r="P34" s="482"/>
      <c r="Q34" s="482"/>
      <c r="R34" s="482"/>
      <c r="S34" s="467"/>
      <c r="T34" s="428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48">
        <v>20</v>
      </c>
      <c r="B35" s="924"/>
      <c r="C35" s="925"/>
      <c r="D35" s="926"/>
      <c r="E35" s="902"/>
      <c r="F35" s="481"/>
      <c r="G35" s="479"/>
      <c r="H35" s="467"/>
      <c r="I35" s="494"/>
      <c r="J35" s="495"/>
      <c r="K35" s="467"/>
      <c r="L35" s="484"/>
      <c r="M35" s="482"/>
      <c r="N35" s="467"/>
      <c r="O35" s="482"/>
      <c r="P35" s="482"/>
      <c r="Q35" s="481"/>
      <c r="R35" s="481"/>
      <c r="S35" s="467"/>
      <c r="T35" s="428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48">
        <v>21</v>
      </c>
      <c r="B36" s="924"/>
      <c r="C36" s="901"/>
      <c r="D36" s="901"/>
      <c r="E36" s="902"/>
      <c r="F36" s="481"/>
      <c r="G36" s="479"/>
      <c r="H36" s="467"/>
      <c r="I36" s="494"/>
      <c r="J36" s="495"/>
      <c r="K36" s="467"/>
      <c r="L36" s="484"/>
      <c r="M36" s="482"/>
      <c r="N36" s="467"/>
      <c r="O36" s="482"/>
      <c r="P36" s="482"/>
      <c r="Q36" s="481"/>
      <c r="R36" s="481"/>
      <c r="S36" s="467"/>
      <c r="T36" s="428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48">
        <v>22</v>
      </c>
      <c r="B37" s="924"/>
      <c r="C37" s="901"/>
      <c r="D37" s="901"/>
      <c r="E37" s="902"/>
      <c r="F37" s="481"/>
      <c r="G37" s="479"/>
      <c r="H37" s="467"/>
      <c r="I37" s="494"/>
      <c r="J37" s="495"/>
      <c r="K37" s="467"/>
      <c r="L37" s="484"/>
      <c r="M37" s="482"/>
      <c r="N37" s="467"/>
      <c r="O37" s="482"/>
      <c r="P37" s="482"/>
      <c r="Q37" s="481"/>
      <c r="R37" s="481"/>
      <c r="S37" s="467"/>
      <c r="T37" s="428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48">
        <v>23</v>
      </c>
      <c r="B38" s="927"/>
      <c r="C38" s="901"/>
      <c r="D38" s="928"/>
      <c r="E38" s="902"/>
      <c r="F38" s="481"/>
      <c r="G38" s="479"/>
      <c r="H38" s="467"/>
      <c r="I38" s="494"/>
      <c r="J38" s="495"/>
      <c r="K38" s="467"/>
      <c r="L38" s="484"/>
      <c r="M38" s="482"/>
      <c r="N38" s="467"/>
      <c r="O38" s="482"/>
      <c r="P38" s="482"/>
      <c r="Q38" s="481"/>
      <c r="R38" s="481"/>
      <c r="S38" s="467"/>
      <c r="T38" s="428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48">
        <v>24</v>
      </c>
      <c r="B39" s="904"/>
      <c r="C39" s="911"/>
      <c r="D39" s="929"/>
      <c r="E39" s="930"/>
      <c r="F39" s="482"/>
      <c r="G39" s="479"/>
      <c r="H39" s="467"/>
      <c r="I39" s="494"/>
      <c r="J39" s="495"/>
      <c r="K39" s="467"/>
      <c r="L39" s="484"/>
      <c r="M39" s="482"/>
      <c r="N39" s="467"/>
      <c r="O39" s="482"/>
      <c r="P39" s="482"/>
      <c r="Q39" s="481"/>
      <c r="R39" s="481"/>
      <c r="S39" s="467"/>
      <c r="T39" s="428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48">
        <v>25</v>
      </c>
      <c r="B40" s="924"/>
      <c r="C40" s="901"/>
      <c r="D40" s="901"/>
      <c r="E40" s="902"/>
      <c r="F40" s="481"/>
      <c r="G40" s="479"/>
      <c r="H40" s="467"/>
      <c r="I40" s="494"/>
      <c r="J40" s="495"/>
      <c r="K40" s="467"/>
      <c r="L40" s="484"/>
      <c r="M40" s="482"/>
      <c r="N40" s="467"/>
      <c r="O40" s="482"/>
      <c r="P40" s="482"/>
      <c r="Q40" s="481"/>
      <c r="R40" s="481"/>
      <c r="S40" s="467"/>
      <c r="T40" s="42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49"/>
      <c r="B41" s="49"/>
      <c r="C41" s="49"/>
      <c r="D41" s="69" t="s">
        <v>187</v>
      </c>
      <c r="E41" s="307" t="s">
        <v>120</v>
      </c>
      <c r="F41" s="423">
        <f>SUM(F16:F40)</f>
        <v>497530</v>
      </c>
      <c r="G41" s="423">
        <f>SUM(G16:G40)</f>
        <v>0</v>
      </c>
      <c r="H41" s="423">
        <f>SUM(H16:H40)</f>
        <v>0</v>
      </c>
      <c r="I41" s="307" t="s">
        <v>120</v>
      </c>
      <c r="J41" s="423">
        <f t="shared" ref="J41:T41" si="9">SUM(J16:J40)</f>
        <v>0</v>
      </c>
      <c r="K41" s="423">
        <f t="shared" si="9"/>
        <v>497530</v>
      </c>
      <c r="L41" s="423">
        <f t="shared" si="9"/>
        <v>153090</v>
      </c>
      <c r="M41" s="423">
        <f t="shared" si="9"/>
        <v>4455</v>
      </c>
      <c r="N41" s="426">
        <f t="shared" si="9"/>
        <v>0</v>
      </c>
      <c r="O41" s="426">
        <f t="shared" si="9"/>
        <v>7214</v>
      </c>
      <c r="P41" s="426">
        <f t="shared" si="9"/>
        <v>1683</v>
      </c>
      <c r="Q41" s="426">
        <f t="shared" si="9"/>
        <v>90373</v>
      </c>
      <c r="R41" s="426">
        <f t="shared" si="9"/>
        <v>3685</v>
      </c>
      <c r="S41" s="426">
        <f t="shared" si="9"/>
        <v>260500</v>
      </c>
      <c r="T41" s="428">
        <f t="shared" si="9"/>
        <v>758030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" t="s">
        <v>121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" t="s">
        <v>122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204"/>
      <c r="M43" s="20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1" t="s">
        <v>123</v>
      </c>
      <c r="B44" s="4"/>
      <c r="C44" s="4"/>
      <c r="D44" s="4"/>
      <c r="E44" s="4"/>
      <c r="F44" s="4"/>
      <c r="G44" s="191"/>
      <c r="H44" s="933"/>
      <c r="I44" s="933"/>
      <c r="J44" s="191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/>
      <c r="B45" s="70"/>
      <c r="C45" s="65"/>
      <c r="D45" s="4"/>
      <c r="E45" s="4"/>
      <c r="F45" s="4"/>
      <c r="G45" s="192"/>
      <c r="H45" s="193"/>
      <c r="I45" s="193"/>
      <c r="J45" s="191"/>
      <c r="K45" s="4"/>
      <c r="L45" s="50"/>
      <c r="M45" s="51"/>
      <c r="N45" s="4"/>
      <c r="O45" s="51"/>
      <c r="P45" s="4"/>
      <c r="Q45" s="50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3"/>
      <c r="B46" s="70"/>
      <c r="C46" s="65"/>
      <c r="D46" s="4"/>
      <c r="E46" s="4"/>
      <c r="F46" s="4"/>
      <c r="G46" s="192"/>
      <c r="H46" s="193"/>
      <c r="I46" s="193"/>
      <c r="J46" s="191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4"/>
      <c r="B47" s="70"/>
      <c r="C47" s="65"/>
      <c r="D47" s="4"/>
      <c r="E47" s="4"/>
      <c r="F47" s="4"/>
      <c r="G47" s="194"/>
      <c r="H47" s="190"/>
      <c r="I47" s="190"/>
      <c r="J47" s="190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1"/>
      <c r="B48" s="52"/>
      <c r="C48" s="52"/>
      <c r="D48" s="52"/>
      <c r="E48" s="52"/>
      <c r="F48" s="52"/>
      <c r="G48" s="195"/>
      <c r="H48" s="195"/>
      <c r="I48" s="195"/>
      <c r="J48" s="195"/>
      <c r="K48" s="52"/>
      <c r="L48" s="52"/>
      <c r="M48" s="4"/>
      <c r="N48" s="4"/>
      <c r="O48" s="50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>
      <c r="A49" s="1"/>
      <c r="B49" s="52"/>
      <c r="C49" s="52"/>
      <c r="D49" s="52"/>
      <c r="E49" s="52"/>
      <c r="F49" s="52"/>
      <c r="G49" s="195"/>
      <c r="H49" s="195"/>
      <c r="I49" s="195"/>
      <c r="J49" s="195"/>
      <c r="K49" s="52"/>
      <c r="L49" s="52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21"/>
      <c r="N50" s="4"/>
      <c r="O50" s="50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9"/>
      <c r="G51" s="9"/>
      <c r="H51" s="9"/>
      <c r="I51" s="9"/>
      <c r="J51" s="9"/>
      <c r="K51" s="9"/>
      <c r="L51" s="17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9"/>
      <c r="B52" s="9"/>
      <c r="C52" s="1"/>
      <c r="D52" s="9"/>
      <c r="E52" s="9"/>
      <c r="F52" s="53"/>
      <c r="G52" s="9"/>
      <c r="H52" s="9"/>
      <c r="I52" s="53"/>
      <c r="J52" s="9"/>
      <c r="K52" s="9"/>
      <c r="L52" s="9"/>
      <c r="M52" s="181"/>
      <c r="N52" s="181"/>
      <c r="O52" s="5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181"/>
      <c r="N53" s="181"/>
      <c r="O53" s="55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17"/>
      <c r="G54" s="17"/>
      <c r="H54" s="17"/>
      <c r="I54" s="17"/>
      <c r="J54" s="17"/>
      <c r="K54" s="17"/>
      <c r="L54" s="9"/>
      <c r="M54" s="181"/>
      <c r="N54" s="181"/>
      <c r="O54" s="56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57"/>
      <c r="C55" s="58"/>
      <c r="D55" s="58"/>
      <c r="E55" s="59"/>
      <c r="F55" s="59"/>
      <c r="G55" s="59"/>
      <c r="H55" s="59"/>
      <c r="I55" s="59"/>
      <c r="J55" s="59"/>
      <c r="K55" s="59"/>
      <c r="L55" s="60"/>
      <c r="M55" s="4"/>
      <c r="N55" s="4"/>
      <c r="O55" s="55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1"/>
      <c r="F56" s="1"/>
      <c r="G56" s="1"/>
      <c r="H56" s="1"/>
      <c r="I56" s="1"/>
      <c r="J56" s="1"/>
      <c r="K56" s="1"/>
      <c r="L56" s="61"/>
      <c r="M56" s="4"/>
      <c r="N56" s="4"/>
      <c r="O56" s="50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"/>
      <c r="B80" s="1"/>
      <c r="C80" s="1"/>
      <c r="D80" s="9"/>
      <c r="E80" s="59"/>
      <c r="F80" s="59"/>
      <c r="G80" s="59"/>
      <c r="H80" s="59"/>
      <c r="I80" s="59"/>
      <c r="J80" s="59"/>
      <c r="K80" s="59"/>
      <c r="L80" s="59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 ht="12.75">
      <c r="A81" s="3"/>
      <c r="B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sortState ref="B22:T24">
    <sortCondition descending="1" ref="C22:C24"/>
  </sortState>
  <mergeCells count="2">
    <mergeCell ref="I13:J14"/>
    <mergeCell ref="L43:M43"/>
  </mergeCells>
  <pageMargins left="0.23622047244094491" right="0.23622047244094491" top="0.9055118110236221" bottom="0.23622047244094491" header="0.31496062992125984" footer="0.31496062992125984"/>
  <pageSetup paperSize="5" scale="75" fitToHeight="0" orientation="landscape" r:id="rId1"/>
  <headerFooter>
    <oddHeader>&amp;C&amp;"Times New Roman,Bold"Government of Guam 
Fiscal Year 2025, Quarter 4
Agency Staffing Pattern</oddHeader>
  </headerFooter>
  <rowBreaks count="1" manualBreakCount="1">
    <brk id="4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  <pageSetUpPr fitToPage="1"/>
  </sheetPr>
  <dimension ref="A1:BV121"/>
  <sheetViews>
    <sheetView tabSelected="1" view="pageBreakPreview" topLeftCell="A13" zoomScaleNormal="100" zoomScaleSheetLayoutView="100" workbookViewId="0">
      <selection activeCell="R55" sqref="R55"/>
    </sheetView>
  </sheetViews>
  <sheetFormatPr defaultColWidth="8.77734375" defaultRowHeight="11.25"/>
  <cols>
    <col min="1" max="1" width="2.77734375" style="6" customWidth="1"/>
    <col min="2" max="2" width="7.21875" style="6" customWidth="1"/>
    <col min="3" max="3" width="24.44140625" style="6" bestFit="1" customWidth="1"/>
    <col min="4" max="4" width="27.109375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8.7773437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241</v>
      </c>
      <c r="E6" s="8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8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242</v>
      </c>
      <c r="E8" s="63" t="s">
        <v>243</v>
      </c>
      <c r="F8" s="1"/>
      <c r="G8" s="63"/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3" t="s">
        <v>244</v>
      </c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10" t="s">
        <v>10</v>
      </c>
      <c r="C11" s="11"/>
      <c r="D11" s="11"/>
      <c r="E11" s="11"/>
      <c r="F11" s="11"/>
      <c r="G11" s="11"/>
      <c r="H11" s="11"/>
      <c r="I11" s="11"/>
      <c r="J11" s="12"/>
      <c r="K11" s="1"/>
      <c r="L11" s="1"/>
      <c r="M11" s="1"/>
      <c r="N11" s="1"/>
      <c r="O11" s="1"/>
      <c r="P11" s="1"/>
      <c r="Q11" s="10" t="s">
        <v>10</v>
      </c>
      <c r="R11" s="12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13"/>
      <c r="C12" s="1"/>
      <c r="D12" s="1"/>
      <c r="E12" s="1"/>
      <c r="F12" s="1"/>
      <c r="G12" s="1"/>
      <c r="H12" s="1"/>
      <c r="I12" s="1"/>
      <c r="J12" s="14"/>
      <c r="K12" s="1"/>
      <c r="L12" s="1"/>
      <c r="M12" s="1"/>
      <c r="N12" s="1"/>
      <c r="O12" s="1"/>
      <c r="P12" s="1"/>
      <c r="Q12" s="13"/>
      <c r="R12" s="14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15" t="s">
        <v>11</v>
      </c>
      <c r="C13" s="16" t="s">
        <v>12</v>
      </c>
      <c r="D13" s="17" t="s">
        <v>13</v>
      </c>
      <c r="E13" s="16" t="s">
        <v>14</v>
      </c>
      <c r="F13" s="17" t="s">
        <v>15</v>
      </c>
      <c r="G13" s="18" t="s">
        <v>16</v>
      </c>
      <c r="H13" s="18" t="s">
        <v>17</v>
      </c>
      <c r="I13" s="18" t="s">
        <v>18</v>
      </c>
      <c r="J13" s="19" t="s">
        <v>19</v>
      </c>
      <c r="K13" s="16" t="s">
        <v>20</v>
      </c>
      <c r="L13" s="16" t="s">
        <v>21</v>
      </c>
      <c r="M13" s="17" t="s">
        <v>22</v>
      </c>
      <c r="N13" s="17" t="s">
        <v>23</v>
      </c>
      <c r="O13" s="17" t="s">
        <v>24</v>
      </c>
      <c r="P13" s="17" t="s">
        <v>25</v>
      </c>
      <c r="Q13" s="20" t="s">
        <v>26</v>
      </c>
      <c r="R13" s="19" t="s">
        <v>27</v>
      </c>
      <c r="S13" s="20" t="s">
        <v>28</v>
      </c>
      <c r="T13" s="21" t="s">
        <v>29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22"/>
      <c r="B14" s="23" t="s">
        <v>0</v>
      </c>
      <c r="C14" s="24"/>
      <c r="D14" s="25" t="s">
        <v>0</v>
      </c>
      <c r="E14" s="25" t="s">
        <v>0</v>
      </c>
      <c r="F14" s="25" t="s">
        <v>0</v>
      </c>
      <c r="G14" s="26"/>
      <c r="H14" s="26" t="s">
        <v>0</v>
      </c>
      <c r="I14" s="200" t="s">
        <v>30</v>
      </c>
      <c r="J14" s="201"/>
      <c r="K14" s="27" t="s">
        <v>0</v>
      </c>
      <c r="L14" s="22"/>
      <c r="M14" s="27"/>
      <c r="N14" s="27"/>
      <c r="O14" s="27" t="s">
        <v>31</v>
      </c>
      <c r="P14" s="27"/>
      <c r="Q14" s="28"/>
      <c r="R14" s="29"/>
      <c r="S14" s="30"/>
      <c r="T14" s="30"/>
      <c r="U14" s="181"/>
      <c r="V14" s="181"/>
      <c r="W14" s="18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31"/>
      <c r="B15" s="32" t="s">
        <v>32</v>
      </c>
      <c r="C15" s="26" t="s">
        <v>32</v>
      </c>
      <c r="D15" s="26" t="s">
        <v>33</v>
      </c>
      <c r="E15" s="26" t="s">
        <v>34</v>
      </c>
      <c r="F15" s="26" t="s">
        <v>0</v>
      </c>
      <c r="G15" s="26"/>
      <c r="H15" s="26" t="s">
        <v>0</v>
      </c>
      <c r="I15" s="202"/>
      <c r="J15" s="203"/>
      <c r="K15" s="33" t="s">
        <v>35</v>
      </c>
      <c r="L15" s="34" t="s">
        <v>36</v>
      </c>
      <c r="M15" s="34" t="s">
        <v>37</v>
      </c>
      <c r="N15" s="34" t="s">
        <v>38</v>
      </c>
      <c r="O15" s="34" t="s">
        <v>39</v>
      </c>
      <c r="P15" s="22" t="s">
        <v>40</v>
      </c>
      <c r="Q15" s="23" t="s">
        <v>41</v>
      </c>
      <c r="R15" s="35" t="s">
        <v>42</v>
      </c>
      <c r="S15" s="30" t="s">
        <v>43</v>
      </c>
      <c r="T15" s="36" t="s">
        <v>44</v>
      </c>
      <c r="U15" s="181"/>
      <c r="V15" s="181"/>
      <c r="W15" s="18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>
      <c r="A16" s="37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41" t="s">
        <v>54</v>
      </c>
      <c r="K16" s="42" t="s">
        <v>55</v>
      </c>
      <c r="L16" s="43" t="s">
        <v>56</v>
      </c>
      <c r="M16" s="43" t="s">
        <v>57</v>
      </c>
      <c r="N16" s="43" t="s">
        <v>58</v>
      </c>
      <c r="O16" s="43" t="s">
        <v>59</v>
      </c>
      <c r="P16" s="44" t="s">
        <v>60</v>
      </c>
      <c r="Q16" s="45" t="s">
        <v>61</v>
      </c>
      <c r="R16" s="46" t="s">
        <v>61</v>
      </c>
      <c r="S16" s="42" t="s">
        <v>62</v>
      </c>
      <c r="T16" s="43" t="s">
        <v>63</v>
      </c>
      <c r="U16" s="181"/>
      <c r="V16" s="181"/>
      <c r="W16" s="18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>
      <c r="A17" s="47">
        <v>1</v>
      </c>
      <c r="B17" s="599">
        <v>6923</v>
      </c>
      <c r="C17" s="600" t="s">
        <v>245</v>
      </c>
      <c r="D17" s="600" t="s">
        <v>246</v>
      </c>
      <c r="E17" s="601" t="s">
        <v>66</v>
      </c>
      <c r="F17" s="646">
        <v>28269</v>
      </c>
      <c r="G17" s="647"/>
      <c r="H17" s="648"/>
      <c r="I17" s="602">
        <v>46056</v>
      </c>
      <c r="J17" s="649">
        <v>714</v>
      </c>
      <c r="K17" s="603">
        <f t="shared" ref="K17:K24" si="0">(+F17+G17+H17+J17)</f>
        <v>28983</v>
      </c>
      <c r="L17" s="604">
        <f t="shared" ref="L17:L24" si="1">+ROUND((K17*0.3077),0)</f>
        <v>8918</v>
      </c>
      <c r="M17" s="605">
        <v>495</v>
      </c>
      <c r="N17" s="603">
        <v>0</v>
      </c>
      <c r="O17" s="606">
        <f t="shared" ref="O17:O24" si="2">+ROUND((K17*0.0145),0)</f>
        <v>420</v>
      </c>
      <c r="P17" s="605">
        <v>187</v>
      </c>
      <c r="Q17" s="606">
        <v>8310</v>
      </c>
      <c r="R17" s="606">
        <v>486</v>
      </c>
      <c r="S17" s="603">
        <f t="shared" ref="S17:S24" si="3">+L17+M17+N17+O17+P17+Q17+R17</f>
        <v>18816</v>
      </c>
      <c r="T17" s="603">
        <f t="shared" ref="T17:T24" si="4">SUM(K17+S17)</f>
        <v>47799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48">
        <f>SUM(A17+1)</f>
        <v>2</v>
      </c>
      <c r="B18" s="607">
        <v>6987</v>
      </c>
      <c r="C18" s="600" t="s">
        <v>245</v>
      </c>
      <c r="D18" s="608" t="s">
        <v>247</v>
      </c>
      <c r="E18" s="609" t="s">
        <v>66</v>
      </c>
      <c r="F18" s="650">
        <v>28269</v>
      </c>
      <c r="G18" s="453"/>
      <c r="H18" s="651"/>
      <c r="I18" s="610">
        <v>46049</v>
      </c>
      <c r="J18" s="459">
        <v>803</v>
      </c>
      <c r="K18" s="662">
        <f t="shared" si="0"/>
        <v>29072</v>
      </c>
      <c r="L18" s="663">
        <f t="shared" si="1"/>
        <v>8945</v>
      </c>
      <c r="M18" s="664">
        <v>495</v>
      </c>
      <c r="N18" s="662">
        <v>0</v>
      </c>
      <c r="O18" s="665">
        <f t="shared" si="2"/>
        <v>422</v>
      </c>
      <c r="P18" s="664">
        <v>187</v>
      </c>
      <c r="Q18" s="665">
        <v>8310</v>
      </c>
      <c r="R18" s="665">
        <v>486</v>
      </c>
      <c r="S18" s="662">
        <f t="shared" si="3"/>
        <v>18845</v>
      </c>
      <c r="T18" s="662">
        <f t="shared" si="4"/>
        <v>47917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48">
        <f t="shared" ref="A19:A41" si="5">SUM(A18+1)</f>
        <v>3</v>
      </c>
      <c r="B19" s="611">
        <v>6792</v>
      </c>
      <c r="C19" s="612" t="s">
        <v>248</v>
      </c>
      <c r="D19" s="612" t="s">
        <v>249</v>
      </c>
      <c r="E19" s="613" t="s">
        <v>250</v>
      </c>
      <c r="F19" s="652">
        <v>70825</v>
      </c>
      <c r="G19" s="453"/>
      <c r="H19" s="653"/>
      <c r="I19" s="571">
        <v>46211</v>
      </c>
      <c r="J19" s="459">
        <v>580</v>
      </c>
      <c r="K19" s="454">
        <f t="shared" si="0"/>
        <v>71405</v>
      </c>
      <c r="L19" s="460">
        <f t="shared" si="1"/>
        <v>21971</v>
      </c>
      <c r="M19" s="461">
        <v>495</v>
      </c>
      <c r="N19" s="454">
        <v>0</v>
      </c>
      <c r="O19" s="462">
        <f t="shared" si="2"/>
        <v>1035</v>
      </c>
      <c r="P19" s="461">
        <v>187</v>
      </c>
      <c r="Q19" s="593">
        <v>8551</v>
      </c>
      <c r="R19" s="462">
        <v>342</v>
      </c>
      <c r="S19" s="454">
        <f t="shared" si="3"/>
        <v>32581</v>
      </c>
      <c r="T19" s="454">
        <f t="shared" si="4"/>
        <v>103986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48">
        <f t="shared" si="5"/>
        <v>4</v>
      </c>
      <c r="B20" s="611">
        <v>6421</v>
      </c>
      <c r="C20" s="612" t="s">
        <v>251</v>
      </c>
      <c r="D20" s="612" t="s">
        <v>252</v>
      </c>
      <c r="E20" s="613" t="s">
        <v>253</v>
      </c>
      <c r="F20" s="652">
        <v>88956</v>
      </c>
      <c r="G20" s="652"/>
      <c r="H20" s="654"/>
      <c r="I20" s="616">
        <v>46052</v>
      </c>
      <c r="J20" s="666">
        <v>2117</v>
      </c>
      <c r="K20" s="454">
        <f t="shared" si="0"/>
        <v>91073</v>
      </c>
      <c r="L20" s="460">
        <f t="shared" si="1"/>
        <v>28023</v>
      </c>
      <c r="M20" s="461">
        <v>495</v>
      </c>
      <c r="N20" s="454">
        <v>0</v>
      </c>
      <c r="O20" s="462">
        <f t="shared" si="2"/>
        <v>1321</v>
      </c>
      <c r="P20" s="461">
        <v>187</v>
      </c>
      <c r="Q20" s="462">
        <v>21918</v>
      </c>
      <c r="R20" s="462">
        <v>653</v>
      </c>
      <c r="S20" s="454">
        <f t="shared" si="3"/>
        <v>52597</v>
      </c>
      <c r="T20" s="454">
        <f t="shared" si="4"/>
        <v>143670</v>
      </c>
      <c r="U20" s="66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48">
        <f t="shared" si="5"/>
        <v>5</v>
      </c>
      <c r="B21" s="611">
        <v>6519</v>
      </c>
      <c r="C21" s="612" t="s">
        <v>254</v>
      </c>
      <c r="D21" s="612" t="s">
        <v>255</v>
      </c>
      <c r="E21" s="613" t="s">
        <v>113</v>
      </c>
      <c r="F21" s="652">
        <v>75392</v>
      </c>
      <c r="G21" s="652"/>
      <c r="H21" s="654"/>
      <c r="I21" s="616">
        <v>46446</v>
      </c>
      <c r="J21" s="459">
        <v>0</v>
      </c>
      <c r="K21" s="454">
        <f t="shared" si="0"/>
        <v>75392</v>
      </c>
      <c r="L21" s="460">
        <f t="shared" si="1"/>
        <v>23198</v>
      </c>
      <c r="M21" s="462">
        <v>495</v>
      </c>
      <c r="N21" s="454">
        <v>0</v>
      </c>
      <c r="O21" s="462">
        <f t="shared" si="2"/>
        <v>1093</v>
      </c>
      <c r="P21" s="462">
        <v>187</v>
      </c>
      <c r="Q21" s="593">
        <v>13493</v>
      </c>
      <c r="R21" s="462">
        <v>404</v>
      </c>
      <c r="S21" s="454">
        <f t="shared" si="3"/>
        <v>38870</v>
      </c>
      <c r="T21" s="454">
        <f t="shared" si="4"/>
        <v>114262</v>
      </c>
      <c r="U21" s="66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 s="174" customFormat="1">
      <c r="A22" s="196">
        <f t="shared" si="5"/>
        <v>6</v>
      </c>
      <c r="B22" s="617">
        <v>6984</v>
      </c>
      <c r="C22" s="618" t="s">
        <v>254</v>
      </c>
      <c r="D22" s="618" t="s">
        <v>256</v>
      </c>
      <c r="E22" s="619" t="s">
        <v>257</v>
      </c>
      <c r="F22" s="655">
        <v>82797</v>
      </c>
      <c r="G22" s="655"/>
      <c r="H22" s="656"/>
      <c r="I22" s="620">
        <v>45996</v>
      </c>
      <c r="J22" s="667">
        <v>2190</v>
      </c>
      <c r="K22" s="668">
        <f t="shared" si="0"/>
        <v>84987</v>
      </c>
      <c r="L22" s="669">
        <f t="shared" si="1"/>
        <v>26150</v>
      </c>
      <c r="M22" s="670">
        <v>495</v>
      </c>
      <c r="N22" s="668">
        <v>0</v>
      </c>
      <c r="O22" s="670">
        <f t="shared" si="2"/>
        <v>1232</v>
      </c>
      <c r="P22" s="670">
        <v>187</v>
      </c>
      <c r="Q22" s="671">
        <v>8310</v>
      </c>
      <c r="R22" s="671">
        <v>486</v>
      </c>
      <c r="S22" s="668">
        <f t="shared" si="3"/>
        <v>36860</v>
      </c>
      <c r="T22" s="668">
        <f t="shared" si="4"/>
        <v>121847</v>
      </c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</row>
    <row r="23" spans="1:74">
      <c r="A23" s="48">
        <f t="shared" si="5"/>
        <v>7</v>
      </c>
      <c r="B23" s="621">
        <v>6986</v>
      </c>
      <c r="C23" s="622" t="s">
        <v>254</v>
      </c>
      <c r="D23" s="623" t="s">
        <v>258</v>
      </c>
      <c r="E23" s="624" t="s">
        <v>162</v>
      </c>
      <c r="F23" s="334">
        <v>54918</v>
      </c>
      <c r="G23" s="657"/>
      <c r="H23" s="401"/>
      <c r="I23" s="625">
        <v>46056</v>
      </c>
      <c r="J23" s="672">
        <v>1387</v>
      </c>
      <c r="K23" s="673">
        <f t="shared" si="0"/>
        <v>56305</v>
      </c>
      <c r="L23" s="460">
        <f t="shared" si="1"/>
        <v>17325</v>
      </c>
      <c r="M23" s="674">
        <v>495</v>
      </c>
      <c r="N23" s="675">
        <v>0</v>
      </c>
      <c r="O23" s="676">
        <f t="shared" si="2"/>
        <v>816</v>
      </c>
      <c r="P23" s="674">
        <v>187</v>
      </c>
      <c r="Q23" s="462">
        <v>8310</v>
      </c>
      <c r="R23" s="462">
        <v>486</v>
      </c>
      <c r="S23" s="675">
        <f t="shared" si="3"/>
        <v>27619</v>
      </c>
      <c r="T23" s="675">
        <f t="shared" si="4"/>
        <v>83924</v>
      </c>
      <c r="U23" s="66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48">
        <f t="shared" si="5"/>
        <v>8</v>
      </c>
      <c r="B24" s="626">
        <v>6985</v>
      </c>
      <c r="C24" s="627" t="s">
        <v>254</v>
      </c>
      <c r="D24" s="627" t="s">
        <v>259</v>
      </c>
      <c r="E24" s="628" t="s">
        <v>260</v>
      </c>
      <c r="F24" s="658">
        <v>63728</v>
      </c>
      <c r="G24" s="659"/>
      <c r="H24" s="660"/>
      <c r="I24" s="629">
        <v>46168</v>
      </c>
      <c r="J24" s="672">
        <v>1006</v>
      </c>
      <c r="K24" s="660">
        <f t="shared" si="0"/>
        <v>64734</v>
      </c>
      <c r="L24" s="677">
        <f t="shared" si="1"/>
        <v>19919</v>
      </c>
      <c r="M24" s="678">
        <v>495</v>
      </c>
      <c r="N24" s="660">
        <v>0</v>
      </c>
      <c r="O24" s="679">
        <f t="shared" si="2"/>
        <v>939</v>
      </c>
      <c r="P24" s="678">
        <v>187</v>
      </c>
      <c r="Q24" s="679">
        <v>8310</v>
      </c>
      <c r="R24" s="679">
        <v>486</v>
      </c>
      <c r="S24" s="660">
        <f t="shared" si="3"/>
        <v>30336</v>
      </c>
      <c r="T24" s="660">
        <f t="shared" si="4"/>
        <v>95070</v>
      </c>
      <c r="U24" s="66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48">
        <f t="shared" si="5"/>
        <v>9</v>
      </c>
      <c r="B25" s="630" t="s">
        <v>261</v>
      </c>
      <c r="C25" s="630" t="s">
        <v>169</v>
      </c>
      <c r="D25" s="630" t="s">
        <v>262</v>
      </c>
      <c r="E25" s="631" t="s">
        <v>162</v>
      </c>
      <c r="F25" s="661">
        <v>54918</v>
      </c>
      <c r="G25" s="661"/>
      <c r="H25" s="661"/>
      <c r="I25" s="630"/>
      <c r="J25" s="661"/>
      <c r="K25" s="661">
        <v>54918</v>
      </c>
      <c r="L25" s="661">
        <v>16898</v>
      </c>
      <c r="M25" s="661">
        <v>495</v>
      </c>
      <c r="N25" s="661">
        <v>0</v>
      </c>
      <c r="O25" s="661">
        <v>796</v>
      </c>
      <c r="P25" s="661">
        <v>187</v>
      </c>
      <c r="Q25" s="661">
        <v>8310</v>
      </c>
      <c r="R25" s="661">
        <v>486</v>
      </c>
      <c r="S25" s="661">
        <v>27172</v>
      </c>
      <c r="T25" s="661">
        <v>82090</v>
      </c>
      <c r="U25" s="66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48">
        <f t="shared" si="5"/>
        <v>10</v>
      </c>
      <c r="B26" s="611">
        <v>6998</v>
      </c>
      <c r="C26" s="632" t="s">
        <v>263</v>
      </c>
      <c r="D26" s="633" t="s">
        <v>264</v>
      </c>
      <c r="E26" s="613" t="s">
        <v>66</v>
      </c>
      <c r="F26" s="652">
        <v>28269</v>
      </c>
      <c r="G26" s="652"/>
      <c r="H26" s="652"/>
      <c r="I26" s="634"/>
      <c r="J26" s="555"/>
      <c r="K26" s="454">
        <f>(+F26+G26+H26+J26)</f>
        <v>28269</v>
      </c>
      <c r="L26" s="669">
        <f>+ROUND((K26*0.3077),0)</f>
        <v>8698</v>
      </c>
      <c r="M26" s="461">
        <v>495</v>
      </c>
      <c r="N26" s="454">
        <v>0</v>
      </c>
      <c r="O26" s="462">
        <f>+ROUND((K26*0.0145),0)</f>
        <v>410</v>
      </c>
      <c r="P26" s="461">
        <v>187</v>
      </c>
      <c r="Q26" s="462">
        <v>8310</v>
      </c>
      <c r="R26" s="462">
        <v>486</v>
      </c>
      <c r="S26" s="454">
        <f>+L26+M26+N26+O26+P26+Q26+R26</f>
        <v>18586</v>
      </c>
      <c r="T26" s="454">
        <f>SUM(K26+S26)</f>
        <v>46855</v>
      </c>
      <c r="U26" s="66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75">
        <f t="shared" si="5"/>
        <v>11</v>
      </c>
      <c r="B27" s="611">
        <v>6988</v>
      </c>
      <c r="C27" s="612" t="s">
        <v>265</v>
      </c>
      <c r="D27" s="612" t="s">
        <v>266</v>
      </c>
      <c r="E27" s="613" t="s">
        <v>162</v>
      </c>
      <c r="F27" s="652">
        <v>54918</v>
      </c>
      <c r="G27" s="453"/>
      <c r="H27" s="454"/>
      <c r="I27" s="569"/>
      <c r="J27" s="666"/>
      <c r="K27" s="454">
        <f>(+F27+G27+H27+J27)</f>
        <v>54918</v>
      </c>
      <c r="L27" s="460">
        <f>+ROUND((K27*0.3077),0)</f>
        <v>16898</v>
      </c>
      <c r="M27" s="461">
        <v>495</v>
      </c>
      <c r="N27" s="454">
        <v>0</v>
      </c>
      <c r="O27" s="462">
        <f>+ROUND((K27*0.0145),0)</f>
        <v>796</v>
      </c>
      <c r="P27" s="461">
        <v>187</v>
      </c>
      <c r="Q27" s="462">
        <v>8310</v>
      </c>
      <c r="R27" s="462">
        <v>486</v>
      </c>
      <c r="S27" s="454">
        <f>+L27+M27+N27+O27+P27+Q27+R27</f>
        <v>27172</v>
      </c>
      <c r="T27" s="454">
        <f>SUM(K27+S27)</f>
        <v>82090</v>
      </c>
      <c r="U27" s="66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s="173" customFormat="1">
      <c r="A28" s="178">
        <f t="shared" si="5"/>
        <v>12</v>
      </c>
      <c r="B28" s="611">
        <v>6654</v>
      </c>
      <c r="C28" s="635" t="s">
        <v>117</v>
      </c>
      <c r="D28" s="612" t="s">
        <v>188</v>
      </c>
      <c r="E28" s="613" t="s">
        <v>107</v>
      </c>
      <c r="F28" s="652">
        <v>49731</v>
      </c>
      <c r="G28" s="459"/>
      <c r="H28" s="653"/>
      <c r="I28" s="440"/>
      <c r="J28" s="459"/>
      <c r="K28" s="454">
        <f>(+F28+G28+H28+J28)</f>
        <v>49731</v>
      </c>
      <c r="L28" s="669">
        <f>+ROUND((K28*0.3077),0)</f>
        <v>15302</v>
      </c>
      <c r="M28" s="461">
        <v>495</v>
      </c>
      <c r="N28" s="454">
        <v>0</v>
      </c>
      <c r="O28" s="462">
        <f>+ROUND((K28*0.0145),0)</f>
        <v>721</v>
      </c>
      <c r="P28" s="461">
        <v>187</v>
      </c>
      <c r="Q28" s="462">
        <v>8310</v>
      </c>
      <c r="R28" s="462">
        <v>486</v>
      </c>
      <c r="S28" s="454">
        <f>+L28+M28+N28+O28+P28+Q28+R28</f>
        <v>25501</v>
      </c>
      <c r="T28" s="454">
        <f>SUM(K28+S28)</f>
        <v>75232</v>
      </c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2"/>
    </row>
    <row r="29" spans="1:74" s="175" customFormat="1" ht="12.75" customHeight="1">
      <c r="A29" s="69">
        <f t="shared" si="5"/>
        <v>13</v>
      </c>
      <c r="B29" s="636">
        <v>6793</v>
      </c>
      <c r="C29" s="612" t="s">
        <v>267</v>
      </c>
      <c r="D29" s="612" t="s">
        <v>268</v>
      </c>
      <c r="E29" s="613" t="s">
        <v>160</v>
      </c>
      <c r="F29" s="652">
        <v>60875</v>
      </c>
      <c r="G29" s="652"/>
      <c r="H29" s="654"/>
      <c r="I29" s="616"/>
      <c r="J29" s="459"/>
      <c r="K29" s="654">
        <f>(+F29+G29+H29+J29)</f>
        <v>60875</v>
      </c>
      <c r="L29" s="454">
        <f>+ROUND((K29*0.3077),0)</f>
        <v>18731</v>
      </c>
      <c r="M29" s="462">
        <v>495</v>
      </c>
      <c r="N29" s="654">
        <v>0</v>
      </c>
      <c r="O29" s="461">
        <f>ROUND((K29*0.0145),0)</f>
        <v>883</v>
      </c>
      <c r="P29" s="462">
        <v>187</v>
      </c>
      <c r="Q29" s="680">
        <v>8310</v>
      </c>
      <c r="R29" s="681">
        <v>486</v>
      </c>
      <c r="S29" s="454">
        <f>+L29+M29+N29+O29+P29+Q29+R29</f>
        <v>29092</v>
      </c>
      <c r="T29" s="454">
        <f>SUM(K29+S29)</f>
        <v>89967</v>
      </c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176"/>
      <c r="BF29" s="176"/>
      <c r="BG29" s="176"/>
      <c r="BH29" s="176"/>
      <c r="BI29" s="176"/>
      <c r="BJ29" s="176"/>
      <c r="BK29" s="176"/>
      <c r="BL29" s="176"/>
      <c r="BM29" s="176"/>
      <c r="BN29" s="176"/>
      <c r="BO29" s="176"/>
      <c r="BP29" s="176"/>
      <c r="BQ29" s="176"/>
      <c r="BR29" s="176"/>
      <c r="BS29" s="176"/>
      <c r="BT29" s="176"/>
      <c r="BU29" s="176"/>
      <c r="BV29" s="176"/>
    </row>
    <row r="30" spans="1:74">
      <c r="A30" s="69">
        <f t="shared" si="5"/>
        <v>14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69">
        <f t="shared" si="5"/>
        <v>15</v>
      </c>
      <c r="B31" s="964"/>
      <c r="C31" s="965"/>
      <c r="D31" s="966"/>
      <c r="E31" s="967"/>
      <c r="F31" s="968"/>
      <c r="G31" s="968"/>
      <c r="H31" s="968"/>
      <c r="I31" s="969"/>
      <c r="J31" s="970"/>
      <c r="K31" s="957"/>
      <c r="L31" s="971"/>
      <c r="M31" s="959"/>
      <c r="N31" s="957"/>
      <c r="O31" s="960"/>
      <c r="P31" s="959"/>
      <c r="Q31" s="961"/>
      <c r="R31" s="961"/>
      <c r="S31" s="957"/>
      <c r="T31" s="962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69">
        <f t="shared" si="5"/>
        <v>16</v>
      </c>
      <c r="B32" s="964"/>
      <c r="C32" s="972"/>
      <c r="D32" s="972"/>
      <c r="E32" s="967"/>
      <c r="F32" s="968"/>
      <c r="G32" s="884"/>
      <c r="H32" s="885"/>
      <c r="I32" s="897"/>
      <c r="J32" s="495"/>
      <c r="K32" s="957"/>
      <c r="L32" s="958"/>
      <c r="M32" s="959"/>
      <c r="N32" s="957"/>
      <c r="O32" s="960"/>
      <c r="P32" s="959"/>
      <c r="Q32" s="961"/>
      <c r="R32" s="961"/>
      <c r="S32" s="957"/>
      <c r="T32" s="962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69">
        <f t="shared" si="5"/>
        <v>17</v>
      </c>
      <c r="B33" s="964"/>
      <c r="C33" s="973"/>
      <c r="D33" s="972"/>
      <c r="E33" s="967"/>
      <c r="F33" s="968"/>
      <c r="G33" s="887"/>
      <c r="H33" s="974"/>
      <c r="I33" s="886"/>
      <c r="J33" s="480"/>
      <c r="K33" s="957"/>
      <c r="L33" s="971"/>
      <c r="M33" s="959"/>
      <c r="N33" s="957"/>
      <c r="O33" s="960"/>
      <c r="P33" s="959"/>
      <c r="Q33" s="961"/>
      <c r="R33" s="961"/>
      <c r="S33" s="957"/>
      <c r="T33" s="962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69">
        <f t="shared" si="5"/>
        <v>18</v>
      </c>
      <c r="B34" s="975"/>
      <c r="C34" s="972"/>
      <c r="D34" s="972"/>
      <c r="E34" s="967"/>
      <c r="F34" s="968"/>
      <c r="G34" s="976"/>
      <c r="H34" s="977"/>
      <c r="I34" s="978"/>
      <c r="J34" s="979"/>
      <c r="K34" s="980"/>
      <c r="L34" s="981"/>
      <c r="M34" s="982"/>
      <c r="N34" s="980"/>
      <c r="O34" s="983"/>
      <c r="P34" s="982"/>
      <c r="Q34" s="984"/>
      <c r="R34" s="985"/>
      <c r="S34" s="981"/>
      <c r="T34" s="981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48">
        <f t="shared" si="5"/>
        <v>19</v>
      </c>
      <c r="B35" s="924"/>
      <c r="C35" s="900"/>
      <c r="D35" s="900"/>
      <c r="E35" s="986"/>
      <c r="F35" s="987"/>
      <c r="G35" s="479"/>
      <c r="H35" s="988"/>
      <c r="I35" s="989"/>
      <c r="J35" s="495"/>
      <c r="K35" s="988"/>
      <c r="L35" s="990"/>
      <c r="M35" s="500"/>
      <c r="N35" s="988"/>
      <c r="O35" s="500"/>
      <c r="P35" s="500"/>
      <c r="Q35" s="987"/>
      <c r="R35" s="987"/>
      <c r="S35" s="988"/>
      <c r="T35" s="991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48">
        <f t="shared" si="5"/>
        <v>20</v>
      </c>
      <c r="B36" s="924"/>
      <c r="C36" s="901"/>
      <c r="D36" s="901"/>
      <c r="E36" s="902"/>
      <c r="F36" s="481"/>
      <c r="G36" s="479"/>
      <c r="H36" s="467"/>
      <c r="I36" s="494"/>
      <c r="J36" s="495"/>
      <c r="K36" s="467"/>
      <c r="L36" s="484"/>
      <c r="M36" s="482"/>
      <c r="N36" s="467"/>
      <c r="O36" s="482"/>
      <c r="P36" s="482"/>
      <c r="Q36" s="481"/>
      <c r="R36" s="481"/>
      <c r="S36" s="467"/>
      <c r="T36" s="428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48">
        <f t="shared" si="5"/>
        <v>21</v>
      </c>
      <c r="B37" s="927"/>
      <c r="C37" s="901"/>
      <c r="D37" s="928"/>
      <c r="E37" s="902"/>
      <c r="F37" s="481"/>
      <c r="G37" s="479"/>
      <c r="H37" s="467"/>
      <c r="I37" s="494"/>
      <c r="J37" s="495"/>
      <c r="K37" s="467"/>
      <c r="L37" s="484"/>
      <c r="M37" s="482"/>
      <c r="N37" s="467"/>
      <c r="O37" s="482"/>
      <c r="P37" s="482"/>
      <c r="Q37" s="481"/>
      <c r="R37" s="481"/>
      <c r="S37" s="467"/>
      <c r="T37" s="428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48">
        <f t="shared" si="5"/>
        <v>22</v>
      </c>
      <c r="B38" s="904"/>
      <c r="C38" s="911"/>
      <c r="D38" s="929"/>
      <c r="E38" s="930"/>
      <c r="F38" s="482"/>
      <c r="G38" s="479"/>
      <c r="H38" s="467"/>
      <c r="I38" s="494"/>
      <c r="J38" s="495"/>
      <c r="K38" s="467"/>
      <c r="L38" s="484"/>
      <c r="M38" s="482"/>
      <c r="N38" s="467"/>
      <c r="O38" s="482"/>
      <c r="P38" s="482"/>
      <c r="Q38" s="481"/>
      <c r="R38" s="481"/>
      <c r="S38" s="467"/>
      <c r="T38" s="428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48">
        <f t="shared" si="5"/>
        <v>23</v>
      </c>
      <c r="B39" s="924"/>
      <c r="C39" s="901"/>
      <c r="D39" s="901"/>
      <c r="E39" s="902"/>
      <c r="F39" s="481"/>
      <c r="G39" s="479"/>
      <c r="H39" s="467"/>
      <c r="I39" s="494"/>
      <c r="J39" s="495"/>
      <c r="K39" s="467"/>
      <c r="L39" s="484"/>
      <c r="M39" s="482"/>
      <c r="N39" s="467"/>
      <c r="O39" s="482"/>
      <c r="P39" s="482"/>
      <c r="Q39" s="481"/>
      <c r="R39" s="481"/>
      <c r="S39" s="467"/>
      <c r="T39" s="428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48">
        <f t="shared" si="5"/>
        <v>24</v>
      </c>
      <c r="B40" s="907"/>
      <c r="C40" s="908"/>
      <c r="D40" s="908"/>
      <c r="E40" s="909"/>
      <c r="F40" s="482"/>
      <c r="G40" s="479"/>
      <c r="H40" s="467"/>
      <c r="I40" s="494"/>
      <c r="J40" s="493"/>
      <c r="K40" s="467"/>
      <c r="L40" s="467"/>
      <c r="M40" s="931"/>
      <c r="N40" s="467"/>
      <c r="O40" s="482"/>
      <c r="P40" s="932"/>
      <c r="Q40" s="482"/>
      <c r="R40" s="482"/>
      <c r="S40" s="467"/>
      <c r="T40" s="428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48">
        <f t="shared" si="5"/>
        <v>25</v>
      </c>
      <c r="B41" s="914"/>
      <c r="C41" s="915"/>
      <c r="D41" s="915"/>
      <c r="E41" s="913"/>
      <c r="F41" s="484"/>
      <c r="G41" s="949"/>
      <c r="H41" s="949"/>
      <c r="I41" s="950"/>
      <c r="J41" s="949"/>
      <c r="K41" s="484"/>
      <c r="L41" s="467"/>
      <c r="M41" s="931"/>
      <c r="N41" s="484"/>
      <c r="O41" s="484"/>
      <c r="P41" s="932"/>
      <c r="Q41" s="484"/>
      <c r="R41" s="484"/>
      <c r="S41" s="467"/>
      <c r="T41" s="428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49"/>
      <c r="B42" s="49"/>
      <c r="C42" s="49"/>
      <c r="D42" s="69" t="s">
        <v>187</v>
      </c>
      <c r="E42" s="307" t="s">
        <v>120</v>
      </c>
      <c r="F42" s="423">
        <f>SUM(F17:F41)</f>
        <v>741865</v>
      </c>
      <c r="G42" s="423">
        <f>SUM(G17:G41)</f>
        <v>0</v>
      </c>
      <c r="H42" s="423">
        <f>SUM(H17:H41)</f>
        <v>0</v>
      </c>
      <c r="I42" s="307" t="s">
        <v>120</v>
      </c>
      <c r="J42" s="423">
        <f t="shared" ref="J42:T42" si="6">SUM(J17:J41)</f>
        <v>8797</v>
      </c>
      <c r="K42" s="423">
        <f t="shared" si="6"/>
        <v>750662</v>
      </c>
      <c r="L42" s="423">
        <f t="shared" si="6"/>
        <v>230976</v>
      </c>
      <c r="M42" s="423">
        <f t="shared" si="6"/>
        <v>6435</v>
      </c>
      <c r="N42" s="423">
        <f t="shared" si="6"/>
        <v>0</v>
      </c>
      <c r="O42" s="423">
        <f t="shared" si="6"/>
        <v>10884</v>
      </c>
      <c r="P42" s="423">
        <f t="shared" si="6"/>
        <v>2431</v>
      </c>
      <c r="Q42" s="423">
        <f t="shared" si="6"/>
        <v>127062</v>
      </c>
      <c r="R42" s="423">
        <f t="shared" si="6"/>
        <v>6259</v>
      </c>
      <c r="S42" s="423">
        <f t="shared" si="6"/>
        <v>384047</v>
      </c>
      <c r="T42" s="423">
        <f t="shared" si="6"/>
        <v>1134709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" t="s">
        <v>121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1" t="s">
        <v>122</v>
      </c>
      <c r="B44" s="4"/>
      <c r="C44" s="4"/>
      <c r="D44" s="4"/>
      <c r="E44" s="4"/>
      <c r="F44" s="4"/>
      <c r="G44" s="4"/>
      <c r="H44" s="992"/>
      <c r="I44" s="4"/>
      <c r="J44" s="4"/>
      <c r="K44" s="4"/>
      <c r="L44" s="204"/>
      <c r="M44" s="20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>
      <c r="A45" s="1" t="s">
        <v>123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50"/>
      <c r="M46" s="51"/>
      <c r="N46" s="4"/>
      <c r="O46" s="51"/>
      <c r="P46" s="4"/>
      <c r="Q46" s="50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66">
      <c r="A49" s="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"/>
      <c r="N49" s="4"/>
      <c r="O49" s="5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21"/>
      <c r="N51" s="4"/>
      <c r="O51" s="5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1"/>
      <c r="B52" s="17"/>
      <c r="C52" s="17"/>
      <c r="D52" s="17"/>
      <c r="E52" s="17"/>
      <c r="F52" s="9"/>
      <c r="G52" s="9"/>
      <c r="H52" s="9"/>
      <c r="I52" s="9"/>
      <c r="J52" s="9"/>
      <c r="K52" s="9"/>
      <c r="L52" s="17"/>
      <c r="M52" s="21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1"/>
      <c r="D53" s="9"/>
      <c r="E53" s="9"/>
      <c r="F53" s="53"/>
      <c r="G53" s="9"/>
      <c r="H53" s="9"/>
      <c r="I53" s="53"/>
      <c r="J53" s="9"/>
      <c r="K53" s="9"/>
      <c r="L53" s="9"/>
      <c r="M53" s="181"/>
      <c r="N53" s="181"/>
      <c r="O53" s="5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181"/>
      <c r="N54" s="181"/>
      <c r="O54" s="55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9"/>
      <c r="C55" s="9"/>
      <c r="D55" s="9"/>
      <c r="E55" s="9"/>
      <c r="F55" s="17"/>
      <c r="G55" s="17"/>
      <c r="H55" s="17"/>
      <c r="I55" s="17"/>
      <c r="J55" s="17"/>
      <c r="K55" s="17"/>
      <c r="L55" s="9"/>
      <c r="M55" s="181"/>
      <c r="N55" s="181"/>
      <c r="O55" s="56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59"/>
      <c r="F56" s="59"/>
      <c r="G56" s="59"/>
      <c r="H56" s="59"/>
      <c r="I56" s="59"/>
      <c r="J56" s="59"/>
      <c r="K56" s="59"/>
      <c r="L56" s="60"/>
      <c r="M56" s="4"/>
      <c r="N56" s="4"/>
      <c r="O56" s="55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5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9"/>
      <c r="B80" s="57"/>
      <c r="C80" s="58"/>
      <c r="D80" s="58"/>
      <c r="E80" s="1"/>
      <c r="F80" s="1"/>
      <c r="G80" s="1"/>
      <c r="H80" s="1"/>
      <c r="I80" s="1"/>
      <c r="J80" s="1"/>
      <c r="K80" s="1"/>
      <c r="L80" s="61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"/>
      <c r="B81" s="1"/>
      <c r="C81" s="1"/>
      <c r="D81" s="9"/>
      <c r="E81" s="59"/>
      <c r="F81" s="59"/>
      <c r="G81" s="59"/>
      <c r="H81" s="59"/>
      <c r="I81" s="59"/>
      <c r="J81" s="59"/>
      <c r="K81" s="59"/>
      <c r="L81" s="59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6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spans="1:66" ht="12.75">
      <c r="A84" s="3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6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6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/>
      <c r="B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</sheetData>
  <sortState ref="B17:T28">
    <sortCondition ref="C17:C28"/>
  </sortState>
  <mergeCells count="2">
    <mergeCell ref="I14:J15"/>
    <mergeCell ref="L44:M44"/>
  </mergeCells>
  <pageMargins left="0.23622047244094491" right="0.23622047244094491" top="0.9055118110236221" bottom="0.23622047244094491" header="0.31496062992125984" footer="0.31496062992125984"/>
  <pageSetup paperSize="5" scale="72" fitToHeight="0" orientation="landscape" r:id="rId1"/>
  <headerFooter>
    <oddHeader>&amp;C&amp;"Times New Roman,Bold"Government of Guam 
Fiscal Year 2025, Quarter 4
Agency Staffing Pattern</oddHeader>
  </headerFooter>
  <rowBreaks count="1" manualBreakCount="1">
    <brk id="4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0443D-D053-4A21-91F4-8A80BD1898E1}">
  <sheetPr>
    <tabColor rgb="FF0070C0"/>
    <pageSetUpPr fitToPage="1"/>
  </sheetPr>
  <dimension ref="A1:BV177"/>
  <sheetViews>
    <sheetView tabSelected="1" view="pageBreakPreview" zoomScale="85" zoomScaleNormal="100" zoomScaleSheetLayoutView="85" workbookViewId="0">
      <selection activeCell="R55" sqref="R55"/>
    </sheetView>
  </sheetViews>
  <sheetFormatPr defaultColWidth="9.21875" defaultRowHeight="11.25"/>
  <cols>
    <col min="1" max="1" width="4" style="85" customWidth="1"/>
    <col min="2" max="2" width="6.109375" style="85" customWidth="1"/>
    <col min="3" max="3" width="26.21875" style="85" customWidth="1"/>
    <col min="4" max="4" width="25.33203125" style="88" customWidth="1"/>
    <col min="5" max="5" width="8.44140625" style="85" customWidth="1"/>
    <col min="6" max="6" width="8.6640625" style="85" customWidth="1"/>
    <col min="7" max="7" width="9.21875" style="85" customWidth="1"/>
    <col min="8" max="8" width="8.5546875" style="85" customWidth="1"/>
    <col min="9" max="9" width="10.109375" style="85" customWidth="1"/>
    <col min="10" max="10" width="7.109375" style="85" customWidth="1"/>
    <col min="11" max="11" width="10.109375" style="85" customWidth="1"/>
    <col min="12" max="12" width="11.33203125" style="85" customWidth="1"/>
    <col min="13" max="13" width="9.77734375" style="85" customWidth="1"/>
    <col min="14" max="14" width="9.109375" style="85" customWidth="1"/>
    <col min="15" max="15" width="8.44140625" style="85" customWidth="1"/>
    <col min="16" max="16" width="7.109375" style="85" customWidth="1"/>
    <col min="17" max="20" width="9.21875" style="85" customWidth="1"/>
    <col min="21" max="16384" width="9.21875" style="85"/>
  </cols>
  <sheetData>
    <row r="1" spans="1:55" ht="15.75">
      <c r="A1" s="682"/>
      <c r="B1" s="682"/>
      <c r="C1" s="682"/>
      <c r="D1" s="683"/>
      <c r="E1" s="682"/>
      <c r="F1" s="684" t="s">
        <v>0</v>
      </c>
      <c r="G1" s="682"/>
      <c r="H1" s="682"/>
      <c r="I1" s="682"/>
      <c r="J1" s="682"/>
      <c r="K1" s="682"/>
      <c r="L1" s="682"/>
      <c r="M1" s="682"/>
      <c r="N1" s="682"/>
      <c r="O1" s="682"/>
      <c r="P1" s="682"/>
      <c r="Q1" s="682"/>
      <c r="R1" s="682"/>
      <c r="S1" s="685" t="s">
        <v>0</v>
      </c>
      <c r="T1" s="682"/>
      <c r="U1" s="686"/>
      <c r="V1" s="686"/>
      <c r="W1" s="686"/>
      <c r="X1" s="686"/>
      <c r="Y1" s="686"/>
      <c r="Z1" s="686"/>
      <c r="AA1" s="686"/>
      <c r="AB1" s="686"/>
      <c r="AC1" s="686"/>
      <c r="AD1" s="686"/>
      <c r="AE1" s="686"/>
      <c r="AF1" s="686"/>
      <c r="AG1" s="686"/>
      <c r="AH1" s="686"/>
      <c r="AI1" s="686"/>
      <c r="AJ1" s="686"/>
      <c r="AK1" s="686"/>
      <c r="AL1" s="686"/>
      <c r="AM1" s="686"/>
      <c r="AN1" s="686"/>
      <c r="AO1" s="686"/>
      <c r="AP1" s="686"/>
      <c r="AQ1" s="686"/>
      <c r="AR1" s="686"/>
      <c r="AS1" s="686"/>
      <c r="AT1" s="686"/>
      <c r="AU1" s="686"/>
      <c r="AV1" s="686"/>
      <c r="AW1" s="686"/>
      <c r="AX1" s="686"/>
      <c r="AY1" s="686"/>
      <c r="AZ1" s="686"/>
      <c r="BA1" s="686"/>
      <c r="BB1" s="686"/>
      <c r="BC1" s="686"/>
    </row>
    <row r="2" spans="1:55" ht="12.75">
      <c r="A2" s="685" t="s">
        <v>1</v>
      </c>
      <c r="B2" s="685"/>
      <c r="C2" s="685"/>
      <c r="D2" s="687" t="s">
        <v>2</v>
      </c>
      <c r="E2" s="682"/>
      <c r="F2" s="685" t="s">
        <v>0</v>
      </c>
      <c r="G2" s="682"/>
      <c r="H2" s="682"/>
      <c r="I2" s="682"/>
      <c r="J2" s="682"/>
      <c r="K2" s="682"/>
      <c r="L2" s="682"/>
      <c r="M2" s="682"/>
      <c r="N2" s="682"/>
      <c r="O2" s="682"/>
      <c r="P2" s="682"/>
      <c r="Q2" s="682"/>
      <c r="R2" s="682"/>
      <c r="S2" s="682"/>
      <c r="T2" s="682"/>
      <c r="U2" s="686"/>
      <c r="V2" s="686"/>
      <c r="W2" s="686"/>
      <c r="X2" s="686"/>
      <c r="Y2" s="686"/>
      <c r="Z2" s="686"/>
      <c r="AA2" s="686"/>
      <c r="AB2" s="686"/>
      <c r="AC2" s="686"/>
      <c r="AD2" s="686"/>
      <c r="AE2" s="686"/>
      <c r="AF2" s="686"/>
      <c r="AG2" s="686"/>
      <c r="AH2" s="686"/>
      <c r="AI2" s="686"/>
      <c r="AJ2" s="686"/>
      <c r="AK2" s="686"/>
      <c r="AL2" s="686"/>
      <c r="AM2" s="686"/>
      <c r="AN2" s="686"/>
      <c r="AO2" s="686"/>
      <c r="AP2" s="686"/>
      <c r="AQ2" s="686"/>
      <c r="AR2" s="686"/>
      <c r="AS2" s="686"/>
      <c r="AT2" s="686"/>
      <c r="AU2" s="686"/>
      <c r="AV2" s="686"/>
      <c r="AW2" s="686"/>
      <c r="AX2" s="686"/>
      <c r="AY2" s="686"/>
      <c r="AZ2" s="686"/>
      <c r="BA2" s="686"/>
      <c r="BB2" s="686"/>
      <c r="BC2" s="686"/>
    </row>
    <row r="3" spans="1:55" ht="8.25" customHeight="1">
      <c r="A3" s="685"/>
      <c r="B3" s="685"/>
      <c r="C3" s="685"/>
      <c r="D3" s="687"/>
      <c r="E3" s="682"/>
      <c r="F3" s="682"/>
      <c r="G3" s="682"/>
      <c r="H3" s="682"/>
      <c r="I3" s="682"/>
      <c r="J3" s="682"/>
      <c r="K3" s="682"/>
      <c r="L3" s="682"/>
      <c r="M3" s="682"/>
      <c r="N3" s="682"/>
      <c r="O3" s="682"/>
      <c r="P3" s="682"/>
      <c r="Q3" s="682"/>
      <c r="R3" s="682"/>
      <c r="S3" s="682"/>
      <c r="T3" s="682"/>
      <c r="U3" s="686"/>
      <c r="V3" s="686"/>
      <c r="W3" s="686"/>
      <c r="X3" s="686"/>
      <c r="Y3" s="686"/>
      <c r="Z3" s="686"/>
      <c r="AA3" s="686"/>
      <c r="AB3" s="686"/>
      <c r="AC3" s="686"/>
      <c r="AD3" s="686"/>
      <c r="AE3" s="686"/>
      <c r="AF3" s="686"/>
      <c r="AG3" s="686"/>
      <c r="AH3" s="686"/>
      <c r="AI3" s="686"/>
      <c r="AJ3" s="686"/>
      <c r="AK3" s="686"/>
      <c r="AL3" s="686"/>
      <c r="AM3" s="686"/>
      <c r="AN3" s="686"/>
      <c r="AO3" s="686"/>
      <c r="AP3" s="686"/>
      <c r="AQ3" s="686"/>
      <c r="AR3" s="686"/>
      <c r="AS3" s="686"/>
      <c r="AT3" s="686"/>
      <c r="AU3" s="686"/>
      <c r="AV3" s="686"/>
      <c r="AW3" s="686"/>
      <c r="AX3" s="686"/>
      <c r="AY3" s="686"/>
      <c r="AZ3" s="686"/>
      <c r="BA3" s="686"/>
      <c r="BB3" s="686"/>
      <c r="BC3" s="686"/>
    </row>
    <row r="4" spans="1:55" ht="12.75">
      <c r="A4" s="685" t="s">
        <v>3</v>
      </c>
      <c r="B4" s="685"/>
      <c r="C4" s="685"/>
      <c r="D4" s="687" t="s">
        <v>4</v>
      </c>
      <c r="E4" s="682"/>
      <c r="F4" s="682"/>
      <c r="G4" s="682"/>
      <c r="H4" s="682"/>
      <c r="I4" s="682"/>
      <c r="J4" s="682"/>
      <c r="K4" s="682"/>
      <c r="L4" s="682"/>
      <c r="M4" s="682"/>
      <c r="N4" s="682"/>
      <c r="O4" s="682"/>
      <c r="P4" s="682"/>
      <c r="Q4" s="682"/>
      <c r="R4" s="682"/>
      <c r="S4" s="682"/>
      <c r="T4" s="682"/>
      <c r="U4" s="686"/>
      <c r="V4" s="686"/>
      <c r="W4" s="686"/>
      <c r="X4" s="686"/>
      <c r="Y4" s="686"/>
      <c r="Z4" s="686"/>
      <c r="AA4" s="686"/>
      <c r="AB4" s="686"/>
      <c r="AC4" s="686"/>
      <c r="AD4" s="686"/>
      <c r="AE4" s="686"/>
      <c r="AF4" s="686"/>
      <c r="AG4" s="686"/>
      <c r="AH4" s="686"/>
      <c r="AI4" s="686"/>
      <c r="AJ4" s="686"/>
      <c r="AK4" s="686"/>
      <c r="AL4" s="686"/>
      <c r="AM4" s="686"/>
      <c r="AN4" s="686"/>
      <c r="AO4" s="686"/>
      <c r="AP4" s="686"/>
      <c r="AQ4" s="686"/>
      <c r="AR4" s="686"/>
      <c r="AS4" s="686"/>
      <c r="AT4" s="686"/>
      <c r="AU4" s="686"/>
      <c r="AV4" s="686"/>
      <c r="AW4" s="686"/>
      <c r="AX4" s="686"/>
      <c r="AY4" s="686"/>
      <c r="AZ4" s="686"/>
      <c r="BA4" s="686"/>
      <c r="BB4" s="686"/>
      <c r="BC4" s="686"/>
    </row>
    <row r="5" spans="1:55" ht="8.25" customHeight="1">
      <c r="A5" s="685"/>
      <c r="B5" s="685"/>
      <c r="C5" s="685"/>
      <c r="D5" s="687"/>
      <c r="E5" s="682"/>
      <c r="F5" s="682"/>
      <c r="G5" s="682"/>
      <c r="H5" s="682"/>
      <c r="I5" s="682"/>
      <c r="J5" s="682"/>
      <c r="K5" s="682"/>
      <c r="L5" s="682"/>
      <c r="M5" s="682"/>
      <c r="N5" s="682"/>
      <c r="O5" s="682"/>
      <c r="P5" s="682"/>
      <c r="Q5" s="682"/>
      <c r="R5" s="682"/>
      <c r="S5" s="682"/>
      <c r="T5" s="682"/>
      <c r="U5" s="686"/>
      <c r="V5" s="686"/>
      <c r="W5" s="686"/>
      <c r="X5" s="686"/>
      <c r="Y5" s="686"/>
      <c r="Z5" s="686"/>
      <c r="AA5" s="686"/>
      <c r="AB5" s="686"/>
      <c r="AC5" s="686"/>
      <c r="AD5" s="686"/>
      <c r="AE5" s="686"/>
      <c r="AF5" s="686"/>
      <c r="AG5" s="686"/>
      <c r="AH5" s="686"/>
      <c r="AI5" s="686"/>
      <c r="AJ5" s="686"/>
      <c r="AK5" s="686"/>
      <c r="AL5" s="686"/>
      <c r="AM5" s="686"/>
      <c r="AN5" s="686"/>
      <c r="AO5" s="686"/>
      <c r="AP5" s="686"/>
      <c r="AQ5" s="686"/>
      <c r="AR5" s="686"/>
      <c r="AS5" s="686"/>
      <c r="AT5" s="686"/>
      <c r="AU5" s="686"/>
      <c r="AV5" s="686"/>
      <c r="AW5" s="686"/>
      <c r="AX5" s="686"/>
      <c r="AY5" s="686"/>
      <c r="AZ5" s="686"/>
      <c r="BA5" s="686"/>
      <c r="BB5" s="686"/>
      <c r="BC5" s="686"/>
    </row>
    <row r="6" spans="1:55" ht="12.75">
      <c r="A6" s="685" t="s">
        <v>5</v>
      </c>
      <c r="B6" s="685"/>
      <c r="C6" s="685"/>
      <c r="D6" s="687" t="s">
        <v>269</v>
      </c>
      <c r="E6" s="682"/>
      <c r="F6" s="682"/>
      <c r="G6" s="682"/>
      <c r="H6" s="682"/>
      <c r="I6" s="682"/>
      <c r="J6" s="682"/>
      <c r="K6" s="682"/>
      <c r="L6" s="682"/>
      <c r="M6" s="682"/>
      <c r="N6" s="682"/>
      <c r="O6" s="682"/>
      <c r="P6" s="682"/>
      <c r="Q6" s="682"/>
      <c r="R6" s="682"/>
      <c r="S6" s="682"/>
      <c r="T6" s="682"/>
      <c r="U6" s="686"/>
      <c r="V6" s="686"/>
      <c r="W6" s="686"/>
      <c r="X6" s="686"/>
      <c r="Y6" s="686"/>
      <c r="Z6" s="686"/>
      <c r="AA6" s="686"/>
      <c r="AB6" s="686"/>
      <c r="AC6" s="686"/>
      <c r="AD6" s="686"/>
      <c r="AE6" s="686"/>
      <c r="AF6" s="686"/>
      <c r="AG6" s="686"/>
      <c r="AH6" s="686"/>
      <c r="AI6" s="686"/>
      <c r="AJ6" s="686"/>
      <c r="AK6" s="686"/>
      <c r="AL6" s="686"/>
      <c r="AM6" s="686"/>
      <c r="AN6" s="686"/>
      <c r="AO6" s="686"/>
      <c r="AP6" s="686"/>
      <c r="AQ6" s="686"/>
      <c r="AR6" s="686"/>
      <c r="AS6" s="686"/>
      <c r="AT6" s="686"/>
      <c r="AU6" s="686"/>
      <c r="AV6" s="686"/>
      <c r="AW6" s="686"/>
      <c r="AX6" s="686"/>
      <c r="AY6" s="686"/>
      <c r="AZ6" s="686"/>
      <c r="BA6" s="686"/>
      <c r="BB6" s="686"/>
      <c r="BC6" s="686"/>
    </row>
    <row r="7" spans="1:55" ht="8.25" customHeight="1">
      <c r="A7" s="685"/>
      <c r="B7" s="685"/>
      <c r="C7" s="685"/>
      <c r="D7" s="687"/>
      <c r="E7" s="682"/>
      <c r="F7" s="682"/>
      <c r="G7" s="682"/>
      <c r="H7" s="682"/>
      <c r="I7" s="682"/>
      <c r="J7" s="682"/>
      <c r="K7" s="682"/>
      <c r="L7" s="682"/>
      <c r="M7" s="682"/>
      <c r="N7" s="682"/>
      <c r="O7" s="682"/>
      <c r="P7" s="682"/>
      <c r="Q7" s="682"/>
      <c r="R7" s="682"/>
      <c r="S7" s="682"/>
      <c r="T7" s="682"/>
      <c r="U7" s="686"/>
      <c r="V7" s="686"/>
      <c r="W7" s="686"/>
      <c r="X7" s="686"/>
      <c r="Y7" s="686"/>
      <c r="Z7" s="686"/>
      <c r="AA7" s="686"/>
      <c r="AB7" s="686"/>
      <c r="AC7" s="686"/>
      <c r="AD7" s="686"/>
      <c r="AE7" s="686"/>
      <c r="AF7" s="686"/>
      <c r="AG7" s="686"/>
      <c r="AH7" s="686"/>
      <c r="AI7" s="686"/>
      <c r="AJ7" s="686"/>
      <c r="AK7" s="686"/>
      <c r="AL7" s="686"/>
      <c r="AM7" s="686"/>
      <c r="AN7" s="686"/>
      <c r="AO7" s="686"/>
      <c r="AP7" s="686"/>
      <c r="AQ7" s="686"/>
      <c r="AR7" s="686"/>
      <c r="AS7" s="686"/>
      <c r="AT7" s="686"/>
      <c r="AU7" s="686"/>
      <c r="AV7" s="686"/>
      <c r="AW7" s="686"/>
      <c r="AX7" s="686"/>
      <c r="AY7" s="686"/>
      <c r="AZ7" s="686"/>
      <c r="BA7" s="686"/>
      <c r="BB7" s="686"/>
      <c r="BC7" s="686"/>
    </row>
    <row r="8" spans="1:55" ht="12.75">
      <c r="A8" s="685" t="s">
        <v>7</v>
      </c>
      <c r="B8" s="685"/>
      <c r="C8" s="685"/>
      <c r="D8" s="687" t="s">
        <v>8</v>
      </c>
      <c r="E8" s="688"/>
      <c r="F8" s="682"/>
      <c r="G8" s="689" t="s">
        <v>0</v>
      </c>
      <c r="H8" s="685" t="s">
        <v>270</v>
      </c>
      <c r="I8" s="682"/>
      <c r="J8" s="682"/>
      <c r="K8" s="682"/>
      <c r="L8" s="86"/>
      <c r="M8" s="86"/>
      <c r="N8" s="86"/>
      <c r="O8" s="86"/>
      <c r="P8" s="86"/>
      <c r="Q8" s="86"/>
      <c r="R8" s="86"/>
      <c r="S8" s="86"/>
      <c r="T8" s="682"/>
      <c r="U8" s="686"/>
      <c r="V8" s="686"/>
      <c r="W8" s="686"/>
      <c r="X8" s="686"/>
      <c r="Y8" s="686"/>
      <c r="Z8" s="686"/>
      <c r="AA8" s="686"/>
      <c r="AB8" s="686"/>
      <c r="AC8" s="686"/>
      <c r="AD8" s="686"/>
      <c r="AE8" s="686"/>
      <c r="AF8" s="686"/>
      <c r="AG8" s="686"/>
      <c r="AH8" s="686"/>
      <c r="AI8" s="686"/>
      <c r="AJ8" s="686"/>
      <c r="AK8" s="686"/>
      <c r="AL8" s="686"/>
      <c r="AM8" s="686"/>
      <c r="AN8" s="686"/>
      <c r="AO8" s="686"/>
      <c r="AP8" s="686"/>
      <c r="AQ8" s="686"/>
      <c r="AR8" s="686"/>
      <c r="AS8" s="686"/>
      <c r="AT8" s="686"/>
      <c r="AU8" s="686"/>
      <c r="AV8" s="686"/>
      <c r="AW8" s="686"/>
      <c r="AX8" s="686"/>
      <c r="AY8" s="686"/>
      <c r="AZ8" s="686"/>
      <c r="BA8" s="686"/>
      <c r="BB8" s="686"/>
      <c r="BC8" s="686"/>
    </row>
    <row r="9" spans="1:55" ht="15">
      <c r="A9" s="682"/>
      <c r="B9" s="682"/>
      <c r="C9" s="682"/>
      <c r="D9" s="683"/>
      <c r="E9" s="682"/>
      <c r="F9" s="690"/>
      <c r="G9" s="690"/>
      <c r="H9" s="690"/>
      <c r="I9" s="690"/>
      <c r="J9" s="690"/>
      <c r="K9" s="682"/>
      <c r="L9" s="682"/>
      <c r="M9" s="682"/>
      <c r="N9" s="682"/>
      <c r="O9" s="682"/>
      <c r="P9" s="682"/>
      <c r="Q9" s="690"/>
      <c r="R9" s="690"/>
      <c r="S9" s="682"/>
      <c r="T9" s="682"/>
      <c r="U9" s="686"/>
      <c r="V9" s="686"/>
      <c r="W9" s="686"/>
      <c r="X9" s="686"/>
      <c r="Y9" s="686"/>
      <c r="Z9" s="686"/>
      <c r="AA9" s="686"/>
      <c r="AB9" s="686"/>
      <c r="AC9" s="686"/>
      <c r="AD9" s="686"/>
      <c r="AE9" s="686"/>
      <c r="AF9" s="686"/>
      <c r="AG9" s="686"/>
      <c r="AH9" s="686"/>
      <c r="AI9" s="686"/>
      <c r="AJ9" s="686"/>
      <c r="AK9" s="686"/>
      <c r="AL9" s="686"/>
      <c r="AM9" s="686"/>
      <c r="AN9" s="686"/>
      <c r="AO9" s="686"/>
      <c r="AP9" s="686"/>
      <c r="AQ9" s="686"/>
      <c r="AR9" s="686"/>
      <c r="AS9" s="686"/>
      <c r="AT9" s="686"/>
      <c r="AU9" s="686"/>
      <c r="AV9" s="686"/>
      <c r="AW9" s="686"/>
      <c r="AX9" s="686"/>
      <c r="AY9" s="686"/>
      <c r="AZ9" s="686"/>
      <c r="BA9" s="686"/>
      <c r="BB9" s="686"/>
      <c r="BC9" s="686"/>
    </row>
    <row r="10" spans="1:55">
      <c r="A10" s="682"/>
      <c r="B10" s="691" t="s">
        <v>10</v>
      </c>
      <c r="C10" s="692"/>
      <c r="D10" s="693"/>
      <c r="E10" s="692"/>
      <c r="F10" s="692"/>
      <c r="G10" s="692"/>
      <c r="H10" s="692"/>
      <c r="I10" s="692"/>
      <c r="J10" s="694"/>
      <c r="K10" s="682"/>
      <c r="L10" s="682"/>
      <c r="M10" s="682"/>
      <c r="N10" s="682"/>
      <c r="O10" s="682"/>
      <c r="P10" s="682"/>
      <c r="Q10" s="691" t="s">
        <v>10</v>
      </c>
      <c r="R10" s="694"/>
      <c r="S10" s="682"/>
      <c r="T10" s="682"/>
      <c r="U10" s="686"/>
      <c r="V10" s="686"/>
      <c r="W10" s="686"/>
      <c r="X10" s="686"/>
      <c r="Y10" s="686"/>
      <c r="Z10" s="686"/>
      <c r="AA10" s="686"/>
      <c r="AB10" s="686"/>
      <c r="AC10" s="686"/>
      <c r="AD10" s="686"/>
      <c r="AE10" s="686"/>
      <c r="AF10" s="686"/>
      <c r="AG10" s="686"/>
      <c r="AH10" s="686"/>
      <c r="AI10" s="686"/>
      <c r="AJ10" s="686"/>
      <c r="AK10" s="686"/>
      <c r="AL10" s="686"/>
      <c r="AM10" s="686"/>
      <c r="AN10" s="686"/>
      <c r="AO10" s="686"/>
      <c r="AP10" s="686"/>
      <c r="AQ10" s="686"/>
      <c r="AR10" s="686"/>
      <c r="AS10" s="686"/>
      <c r="AT10" s="686"/>
      <c r="AU10" s="686"/>
      <c r="AV10" s="686"/>
      <c r="AW10" s="686"/>
      <c r="AX10" s="686"/>
      <c r="AY10" s="686"/>
      <c r="AZ10" s="686"/>
      <c r="BA10" s="686"/>
      <c r="BB10" s="686"/>
      <c r="BC10" s="686"/>
    </row>
    <row r="11" spans="1:55">
      <c r="A11" s="682"/>
      <c r="B11" s="695"/>
      <c r="C11" s="682"/>
      <c r="D11" s="683"/>
      <c r="E11" s="682"/>
      <c r="F11" s="682"/>
      <c r="G11" s="682"/>
      <c r="H11" s="682"/>
      <c r="I11" s="682"/>
      <c r="J11" s="696"/>
      <c r="K11" s="682"/>
      <c r="L11" s="682"/>
      <c r="M11" s="682"/>
      <c r="N11" s="682"/>
      <c r="O11" s="682"/>
      <c r="P11" s="682"/>
      <c r="Q11" s="695"/>
      <c r="R11" s="696"/>
      <c r="S11" s="682"/>
      <c r="T11" s="682"/>
      <c r="U11" s="686"/>
      <c r="V11" s="686"/>
      <c r="W11" s="686"/>
      <c r="X11" s="686"/>
      <c r="Y11" s="686"/>
      <c r="Z11" s="686"/>
      <c r="AA11" s="686"/>
      <c r="AB11" s="686"/>
      <c r="AC11" s="686"/>
      <c r="AD11" s="686"/>
      <c r="AE11" s="686"/>
      <c r="AF11" s="686"/>
      <c r="AG11" s="686"/>
      <c r="AH11" s="686"/>
      <c r="AI11" s="686"/>
      <c r="AJ11" s="686"/>
      <c r="AK11" s="686"/>
      <c r="AL11" s="686"/>
      <c r="AM11" s="686"/>
      <c r="AN11" s="686"/>
      <c r="AO11" s="686"/>
      <c r="AP11" s="686"/>
      <c r="AQ11" s="686"/>
      <c r="AR11" s="686"/>
      <c r="AS11" s="686"/>
      <c r="AT11" s="686"/>
      <c r="AU11" s="686"/>
      <c r="AV11" s="686"/>
      <c r="AW11" s="686"/>
      <c r="AX11" s="686"/>
      <c r="AY11" s="686"/>
      <c r="AZ11" s="686"/>
      <c r="BA11" s="686"/>
      <c r="BB11" s="686"/>
      <c r="BC11" s="686"/>
    </row>
    <row r="12" spans="1:55">
      <c r="A12" s="682"/>
      <c r="B12" s="697" t="s">
        <v>11</v>
      </c>
      <c r="C12" s="698" t="s">
        <v>12</v>
      </c>
      <c r="D12" s="699" t="s">
        <v>13</v>
      </c>
      <c r="E12" s="698" t="s">
        <v>14</v>
      </c>
      <c r="F12" s="700" t="s">
        <v>15</v>
      </c>
      <c r="G12" s="701" t="s">
        <v>16</v>
      </c>
      <c r="H12" s="701" t="s">
        <v>17</v>
      </c>
      <c r="I12" s="701" t="s">
        <v>18</v>
      </c>
      <c r="J12" s="702" t="s">
        <v>19</v>
      </c>
      <c r="K12" s="698" t="s">
        <v>20</v>
      </c>
      <c r="L12" s="698" t="s">
        <v>21</v>
      </c>
      <c r="M12" s="700" t="s">
        <v>22</v>
      </c>
      <c r="N12" s="700" t="s">
        <v>23</v>
      </c>
      <c r="O12" s="700" t="s">
        <v>24</v>
      </c>
      <c r="P12" s="700" t="s">
        <v>25</v>
      </c>
      <c r="Q12" s="703" t="s">
        <v>26</v>
      </c>
      <c r="R12" s="702" t="s">
        <v>27</v>
      </c>
      <c r="S12" s="703" t="s">
        <v>28</v>
      </c>
      <c r="T12" s="86" t="s">
        <v>29</v>
      </c>
      <c r="U12" s="686"/>
      <c r="V12" s="686"/>
      <c r="W12" s="686"/>
      <c r="X12" s="686"/>
      <c r="Y12" s="686"/>
      <c r="Z12" s="686"/>
      <c r="AA12" s="686"/>
      <c r="AB12" s="686"/>
      <c r="AC12" s="686"/>
      <c r="AD12" s="686"/>
      <c r="AE12" s="686"/>
      <c r="AF12" s="686"/>
      <c r="AG12" s="686"/>
      <c r="AH12" s="686"/>
      <c r="AI12" s="686"/>
      <c r="AJ12" s="686"/>
      <c r="AK12" s="686"/>
      <c r="AL12" s="686"/>
      <c r="AM12" s="686"/>
      <c r="AN12" s="686"/>
      <c r="AO12" s="686"/>
      <c r="AP12" s="686"/>
      <c r="AQ12" s="686"/>
      <c r="AR12" s="686"/>
      <c r="AS12" s="686"/>
      <c r="AT12" s="686"/>
      <c r="AU12" s="686"/>
      <c r="AV12" s="686"/>
      <c r="AW12" s="686"/>
      <c r="AX12" s="686"/>
      <c r="AY12" s="686"/>
      <c r="AZ12" s="686"/>
      <c r="BA12" s="686"/>
      <c r="BB12" s="686"/>
      <c r="BC12" s="686"/>
    </row>
    <row r="13" spans="1:55">
      <c r="A13" s="704"/>
      <c r="B13" s="705" t="s">
        <v>0</v>
      </c>
      <c r="C13" s="706"/>
      <c r="D13" s="707" t="s">
        <v>0</v>
      </c>
      <c r="E13" s="708" t="s">
        <v>0</v>
      </c>
      <c r="F13" s="708" t="s">
        <v>0</v>
      </c>
      <c r="G13" s="709"/>
      <c r="H13" s="709" t="s">
        <v>0</v>
      </c>
      <c r="I13" s="710" t="s">
        <v>30</v>
      </c>
      <c r="J13" s="205"/>
      <c r="K13" s="711" t="s">
        <v>0</v>
      </c>
      <c r="L13" s="704"/>
      <c r="M13" s="711"/>
      <c r="N13" s="711"/>
      <c r="O13" s="711" t="s">
        <v>31</v>
      </c>
      <c r="P13" s="711"/>
      <c r="Q13" s="712"/>
      <c r="R13" s="713"/>
      <c r="S13" s="714"/>
      <c r="T13" s="714"/>
      <c r="U13" s="715"/>
      <c r="V13" s="715"/>
      <c r="W13" s="686"/>
      <c r="X13" s="686"/>
      <c r="Y13" s="686"/>
      <c r="Z13" s="686"/>
      <c r="AA13" s="686"/>
      <c r="AB13" s="686"/>
      <c r="AC13" s="686"/>
      <c r="AD13" s="686"/>
      <c r="AE13" s="686"/>
      <c r="AF13" s="686"/>
      <c r="AG13" s="686"/>
      <c r="AH13" s="686"/>
      <c r="AI13" s="686"/>
      <c r="AJ13" s="686"/>
      <c r="AK13" s="686"/>
      <c r="AL13" s="686"/>
      <c r="AM13" s="686"/>
      <c r="AN13" s="686"/>
      <c r="AO13" s="686"/>
      <c r="AP13" s="686"/>
      <c r="AQ13" s="686"/>
      <c r="AR13" s="686"/>
      <c r="AS13" s="686"/>
      <c r="AT13" s="686"/>
      <c r="AU13" s="686"/>
      <c r="AV13" s="686"/>
      <c r="AW13" s="686"/>
      <c r="AX13" s="686"/>
      <c r="AY13" s="686"/>
      <c r="AZ13" s="686"/>
      <c r="BA13" s="686"/>
      <c r="BB13" s="686"/>
      <c r="BC13" s="686"/>
    </row>
    <row r="14" spans="1:55">
      <c r="A14" s="716"/>
      <c r="B14" s="717" t="s">
        <v>32</v>
      </c>
      <c r="C14" s="709" t="s">
        <v>32</v>
      </c>
      <c r="D14" s="718" t="s">
        <v>33</v>
      </c>
      <c r="E14" s="709" t="s">
        <v>34</v>
      </c>
      <c r="F14" s="709" t="s">
        <v>0</v>
      </c>
      <c r="G14" s="709"/>
      <c r="H14" s="709" t="s">
        <v>0</v>
      </c>
      <c r="I14" s="206"/>
      <c r="J14" s="207"/>
      <c r="K14" s="719" t="s">
        <v>35</v>
      </c>
      <c r="L14" s="720" t="s">
        <v>36</v>
      </c>
      <c r="M14" s="720" t="s">
        <v>37</v>
      </c>
      <c r="N14" s="720" t="s">
        <v>38</v>
      </c>
      <c r="O14" s="720" t="s">
        <v>39</v>
      </c>
      <c r="P14" s="704" t="s">
        <v>40</v>
      </c>
      <c r="Q14" s="705" t="s">
        <v>41</v>
      </c>
      <c r="R14" s="721" t="s">
        <v>42</v>
      </c>
      <c r="S14" s="714" t="s">
        <v>43</v>
      </c>
      <c r="T14" s="722" t="s">
        <v>44</v>
      </c>
      <c r="U14" s="715"/>
      <c r="V14" s="715"/>
      <c r="W14" s="686"/>
      <c r="X14" s="686"/>
      <c r="Y14" s="686"/>
      <c r="Z14" s="686"/>
      <c r="AA14" s="686"/>
      <c r="AB14" s="686"/>
      <c r="AC14" s="686"/>
      <c r="AD14" s="686"/>
      <c r="AE14" s="686"/>
      <c r="AF14" s="686"/>
      <c r="AG14" s="686"/>
      <c r="AH14" s="686"/>
      <c r="AI14" s="686"/>
      <c r="AJ14" s="686"/>
      <c r="AK14" s="686"/>
      <c r="AL14" s="686"/>
      <c r="AM14" s="686"/>
      <c r="AN14" s="686"/>
      <c r="AO14" s="686"/>
      <c r="AP14" s="686"/>
      <c r="AQ14" s="686"/>
      <c r="AR14" s="686"/>
      <c r="AS14" s="686"/>
      <c r="AT14" s="686"/>
      <c r="AU14" s="686"/>
      <c r="AV14" s="686"/>
      <c r="AW14" s="686"/>
      <c r="AX14" s="686"/>
      <c r="AY14" s="686"/>
      <c r="AZ14" s="686"/>
      <c r="BA14" s="686"/>
      <c r="BB14" s="686"/>
      <c r="BC14" s="686"/>
    </row>
    <row r="15" spans="1:55">
      <c r="A15" s="723" t="s">
        <v>45</v>
      </c>
      <c r="B15" s="724" t="s">
        <v>46</v>
      </c>
      <c r="C15" s="725" t="s">
        <v>47</v>
      </c>
      <c r="D15" s="726" t="s">
        <v>48</v>
      </c>
      <c r="E15" s="725" t="s">
        <v>49</v>
      </c>
      <c r="F15" s="725" t="s">
        <v>50</v>
      </c>
      <c r="G15" s="725" t="s">
        <v>51</v>
      </c>
      <c r="H15" s="725" t="s">
        <v>52</v>
      </c>
      <c r="I15" s="727" t="s">
        <v>53</v>
      </c>
      <c r="J15" s="728" t="s">
        <v>54</v>
      </c>
      <c r="K15" s="729" t="s">
        <v>55</v>
      </c>
      <c r="L15" s="730" t="s">
        <v>56</v>
      </c>
      <c r="M15" s="730" t="s">
        <v>57</v>
      </c>
      <c r="N15" s="730" t="s">
        <v>58</v>
      </c>
      <c r="O15" s="730" t="s">
        <v>59</v>
      </c>
      <c r="P15" s="731" t="s">
        <v>60</v>
      </c>
      <c r="Q15" s="732" t="s">
        <v>61</v>
      </c>
      <c r="R15" s="733" t="s">
        <v>61</v>
      </c>
      <c r="S15" s="729" t="s">
        <v>62</v>
      </c>
      <c r="T15" s="730" t="s">
        <v>63</v>
      </c>
      <c r="U15" s="715"/>
      <c r="V15" s="715"/>
      <c r="W15" s="686"/>
      <c r="X15" s="686"/>
      <c r="Y15" s="686"/>
      <c r="Z15" s="686"/>
      <c r="AA15" s="686"/>
      <c r="AB15" s="686"/>
      <c r="AC15" s="686"/>
      <c r="AD15" s="686"/>
      <c r="AE15" s="686"/>
      <c r="AF15" s="686"/>
      <c r="AG15" s="686"/>
      <c r="AH15" s="686"/>
      <c r="AI15" s="686"/>
      <c r="AJ15" s="686"/>
      <c r="AK15" s="686"/>
      <c r="AL15" s="686"/>
      <c r="AM15" s="686"/>
      <c r="AN15" s="686"/>
      <c r="AO15" s="686"/>
      <c r="AP15" s="686"/>
      <c r="AQ15" s="686"/>
      <c r="AR15" s="686"/>
      <c r="AS15" s="686"/>
      <c r="AT15" s="686"/>
      <c r="AU15" s="686"/>
      <c r="AV15" s="686"/>
      <c r="AW15" s="686"/>
      <c r="AX15" s="686"/>
      <c r="AY15" s="686"/>
      <c r="AZ15" s="686"/>
      <c r="BA15" s="686"/>
      <c r="BB15" s="686"/>
      <c r="BC15" s="686"/>
    </row>
    <row r="16" spans="1:55" s="179" customFormat="1">
      <c r="A16" s="734">
        <v>1</v>
      </c>
      <c r="B16" s="744">
        <v>6963</v>
      </c>
      <c r="C16" s="745" t="s">
        <v>64</v>
      </c>
      <c r="D16" s="745" t="s">
        <v>271</v>
      </c>
      <c r="E16" s="746" t="s">
        <v>272</v>
      </c>
      <c r="F16" s="811">
        <v>40040</v>
      </c>
      <c r="G16" s="811"/>
      <c r="H16" s="811"/>
      <c r="I16" s="748">
        <v>46000</v>
      </c>
      <c r="J16" s="845">
        <v>1092</v>
      </c>
      <c r="K16" s="750">
        <f t="shared" ref="K16:K40" si="0">(+F16+G16+H16+J16)</f>
        <v>41132</v>
      </c>
      <c r="L16" s="750">
        <f t="shared" ref="L16:L40" si="1">+ROUND((K16*0.3077),0)</f>
        <v>12656</v>
      </c>
      <c r="M16" s="812">
        <v>495</v>
      </c>
      <c r="N16" s="750">
        <v>0</v>
      </c>
      <c r="O16" s="812">
        <f>ROUND((K16*0.0145),0)</f>
        <v>596</v>
      </c>
      <c r="P16" s="812">
        <v>187</v>
      </c>
      <c r="Q16" s="811">
        <v>8310</v>
      </c>
      <c r="R16" s="811">
        <v>486</v>
      </c>
      <c r="S16" s="750">
        <f t="shared" ref="S16:S40" si="2">+L16+M16+N16+O16+P16+Q16+R16</f>
        <v>22730</v>
      </c>
      <c r="T16" s="750">
        <f t="shared" ref="T16:T25" si="3">SUM(K16+S16)</f>
        <v>63862</v>
      </c>
    </row>
    <row r="17" spans="1:55" s="179" customFormat="1">
      <c r="A17" s="199">
        <f>A16+1</f>
        <v>2</v>
      </c>
      <c r="B17" s="751">
        <v>6560</v>
      </c>
      <c r="C17" s="745" t="s">
        <v>273</v>
      </c>
      <c r="D17" s="745" t="s">
        <v>274</v>
      </c>
      <c r="E17" s="746" t="s">
        <v>275</v>
      </c>
      <c r="F17" s="813">
        <v>26955</v>
      </c>
      <c r="G17" s="813"/>
      <c r="H17" s="813"/>
      <c r="I17" s="748">
        <v>45962</v>
      </c>
      <c r="J17" s="846">
        <v>903</v>
      </c>
      <c r="K17" s="847">
        <f t="shared" si="0"/>
        <v>27858</v>
      </c>
      <c r="L17" s="848">
        <f t="shared" si="1"/>
        <v>8572</v>
      </c>
      <c r="M17" s="821">
        <v>495</v>
      </c>
      <c r="N17" s="847">
        <v>0</v>
      </c>
      <c r="O17" s="821">
        <f t="shared" ref="O17:O40" si="4">+ROUND((K17*0.0145),0)</f>
        <v>404</v>
      </c>
      <c r="P17" s="830">
        <v>187</v>
      </c>
      <c r="Q17" s="849">
        <v>4801</v>
      </c>
      <c r="R17" s="850">
        <v>342</v>
      </c>
      <c r="S17" s="847">
        <f t="shared" si="2"/>
        <v>14801</v>
      </c>
      <c r="T17" s="847">
        <f t="shared" si="3"/>
        <v>42659</v>
      </c>
      <c r="U17" s="735"/>
      <c r="V17" s="735"/>
      <c r="W17" s="735"/>
      <c r="X17" s="735"/>
      <c r="Y17" s="735"/>
      <c r="Z17" s="735"/>
      <c r="AA17" s="735"/>
      <c r="AB17" s="735"/>
      <c r="AC17" s="735"/>
      <c r="AD17" s="735"/>
      <c r="AE17" s="735"/>
      <c r="AF17" s="735"/>
      <c r="AG17" s="735"/>
      <c r="AH17" s="735"/>
      <c r="AI17" s="735"/>
      <c r="AJ17" s="735"/>
      <c r="AK17" s="735"/>
      <c r="AL17" s="735"/>
      <c r="AM17" s="735"/>
      <c r="AN17" s="735"/>
      <c r="AO17" s="735"/>
      <c r="AP17" s="735"/>
      <c r="AQ17" s="735"/>
      <c r="AR17" s="735"/>
      <c r="AS17" s="735"/>
      <c r="AT17" s="735"/>
      <c r="AU17" s="735"/>
      <c r="AV17" s="735"/>
      <c r="AW17" s="735"/>
      <c r="AX17" s="735"/>
      <c r="AY17" s="735"/>
      <c r="AZ17" s="735"/>
      <c r="BA17" s="735"/>
      <c r="BB17" s="735"/>
      <c r="BC17" s="735"/>
    </row>
    <row r="18" spans="1:55" s="179" customFormat="1">
      <c r="A18" s="199">
        <f t="shared" ref="A18:A40" si="5">A17+1</f>
        <v>3</v>
      </c>
      <c r="B18" s="751">
        <v>6929</v>
      </c>
      <c r="C18" s="745" t="s">
        <v>273</v>
      </c>
      <c r="D18" s="745" t="s">
        <v>276</v>
      </c>
      <c r="E18" s="746" t="s">
        <v>277</v>
      </c>
      <c r="F18" s="813">
        <v>27976</v>
      </c>
      <c r="G18" s="813"/>
      <c r="H18" s="813"/>
      <c r="I18" s="748">
        <v>46160</v>
      </c>
      <c r="J18" s="851">
        <v>442</v>
      </c>
      <c r="K18" s="847">
        <f t="shared" si="0"/>
        <v>28418</v>
      </c>
      <c r="L18" s="848">
        <f t="shared" si="1"/>
        <v>8744</v>
      </c>
      <c r="M18" s="821">
        <v>495</v>
      </c>
      <c r="N18" s="847">
        <v>0</v>
      </c>
      <c r="O18" s="821">
        <f t="shared" si="4"/>
        <v>412</v>
      </c>
      <c r="P18" s="821">
        <v>187</v>
      </c>
      <c r="Q18" s="813">
        <v>8551</v>
      </c>
      <c r="R18" s="813">
        <v>342</v>
      </c>
      <c r="S18" s="847">
        <f t="shared" si="2"/>
        <v>18731</v>
      </c>
      <c r="T18" s="847">
        <f t="shared" si="3"/>
        <v>47149</v>
      </c>
      <c r="U18" s="735"/>
      <c r="V18" s="735"/>
      <c r="W18" s="735"/>
      <c r="X18" s="735"/>
      <c r="Y18" s="735"/>
      <c r="Z18" s="735"/>
      <c r="AA18" s="735"/>
      <c r="AB18" s="735"/>
      <c r="AC18" s="735"/>
      <c r="AD18" s="735"/>
      <c r="AE18" s="735"/>
      <c r="AF18" s="735"/>
      <c r="AG18" s="735"/>
      <c r="AH18" s="735"/>
      <c r="AI18" s="735"/>
      <c r="AJ18" s="735"/>
      <c r="AK18" s="735"/>
      <c r="AL18" s="735"/>
      <c r="AM18" s="735"/>
      <c r="AN18" s="735"/>
      <c r="AO18" s="735"/>
      <c r="AP18" s="735"/>
      <c r="AQ18" s="735"/>
      <c r="AR18" s="735"/>
      <c r="AS18" s="735"/>
      <c r="AT18" s="735"/>
      <c r="AU18" s="735"/>
      <c r="AV18" s="735"/>
      <c r="AW18" s="735"/>
      <c r="AX18" s="735"/>
      <c r="AY18" s="735"/>
      <c r="AZ18" s="735"/>
      <c r="BA18" s="735"/>
      <c r="BB18" s="735"/>
      <c r="BC18" s="735"/>
    </row>
    <row r="19" spans="1:55" s="179" customFormat="1">
      <c r="A19" s="199">
        <f t="shared" si="5"/>
        <v>4</v>
      </c>
      <c r="B19" s="744">
        <v>6997</v>
      </c>
      <c r="C19" s="757" t="s">
        <v>273</v>
      </c>
      <c r="D19" s="757" t="s">
        <v>278</v>
      </c>
      <c r="E19" s="758" t="s">
        <v>279</v>
      </c>
      <c r="F19" s="814">
        <v>35022</v>
      </c>
      <c r="G19" s="814"/>
      <c r="H19" s="814"/>
      <c r="I19" s="759">
        <v>45890</v>
      </c>
      <c r="J19" s="852">
        <v>191</v>
      </c>
      <c r="K19" s="853">
        <f t="shared" si="0"/>
        <v>35213</v>
      </c>
      <c r="L19" s="854">
        <f t="shared" si="1"/>
        <v>10835</v>
      </c>
      <c r="M19" s="815">
        <v>495</v>
      </c>
      <c r="N19" s="853">
        <v>0</v>
      </c>
      <c r="O19" s="815">
        <f t="shared" si="4"/>
        <v>511</v>
      </c>
      <c r="P19" s="815">
        <v>187</v>
      </c>
      <c r="Q19" s="814">
        <v>8551</v>
      </c>
      <c r="R19" s="814">
        <v>342</v>
      </c>
      <c r="S19" s="853">
        <f t="shared" si="2"/>
        <v>20921</v>
      </c>
      <c r="T19" s="853">
        <f t="shared" si="3"/>
        <v>56134</v>
      </c>
      <c r="U19" s="735"/>
      <c r="V19" s="735"/>
      <c r="W19" s="735"/>
      <c r="X19" s="735"/>
      <c r="Y19" s="735"/>
      <c r="Z19" s="735"/>
      <c r="AA19" s="735"/>
      <c r="AB19" s="735"/>
      <c r="AC19" s="735"/>
      <c r="AD19" s="735"/>
      <c r="AE19" s="735"/>
      <c r="AF19" s="735"/>
      <c r="AG19" s="735"/>
      <c r="AH19" s="735"/>
      <c r="AI19" s="735"/>
      <c r="AJ19" s="735"/>
      <c r="AK19" s="735"/>
      <c r="AL19" s="735"/>
      <c r="AM19" s="735"/>
      <c r="AN19" s="735"/>
      <c r="AO19" s="735"/>
      <c r="AP19" s="735"/>
      <c r="AQ19" s="735"/>
      <c r="AR19" s="735"/>
      <c r="AS19" s="735"/>
      <c r="AT19" s="735"/>
      <c r="AU19" s="735"/>
      <c r="AV19" s="735"/>
      <c r="AW19" s="735"/>
      <c r="AX19" s="735"/>
      <c r="AY19" s="735"/>
      <c r="AZ19" s="735"/>
      <c r="BA19" s="735"/>
      <c r="BB19" s="735"/>
      <c r="BC19" s="735"/>
    </row>
    <row r="20" spans="1:55">
      <c r="A20" s="197">
        <f>A19+1</f>
        <v>5</v>
      </c>
      <c r="B20" s="766">
        <v>6566</v>
      </c>
      <c r="C20" s="757" t="s">
        <v>280</v>
      </c>
      <c r="D20" s="767" t="s">
        <v>281</v>
      </c>
      <c r="E20" s="758" t="s">
        <v>282</v>
      </c>
      <c r="F20" s="814">
        <v>25970</v>
      </c>
      <c r="G20" s="815"/>
      <c r="H20" s="814"/>
      <c r="I20" s="768">
        <v>45947</v>
      </c>
      <c r="J20" s="855">
        <v>985</v>
      </c>
      <c r="K20" s="853">
        <f t="shared" si="0"/>
        <v>26955</v>
      </c>
      <c r="L20" s="854">
        <f t="shared" si="1"/>
        <v>8294</v>
      </c>
      <c r="M20" s="815">
        <v>495</v>
      </c>
      <c r="N20" s="853">
        <v>0</v>
      </c>
      <c r="O20" s="815">
        <f t="shared" si="4"/>
        <v>391</v>
      </c>
      <c r="P20" s="815">
        <v>187</v>
      </c>
      <c r="Q20" s="856">
        <v>0</v>
      </c>
      <c r="R20" s="856">
        <v>0</v>
      </c>
      <c r="S20" s="853">
        <f t="shared" si="2"/>
        <v>9367</v>
      </c>
      <c r="T20" s="853">
        <f t="shared" si="3"/>
        <v>36322</v>
      </c>
      <c r="U20" s="686"/>
      <c r="V20" s="686"/>
      <c r="W20" s="686"/>
      <c r="X20" s="686"/>
      <c r="Y20" s="686"/>
      <c r="Z20" s="686"/>
      <c r="AA20" s="686"/>
      <c r="AB20" s="686"/>
      <c r="AC20" s="686"/>
      <c r="AD20" s="686"/>
      <c r="AE20" s="686"/>
      <c r="AF20" s="686"/>
      <c r="AG20" s="686"/>
      <c r="AH20" s="686"/>
      <c r="AI20" s="686"/>
      <c r="AJ20" s="686"/>
      <c r="AK20" s="686"/>
      <c r="AL20" s="686"/>
      <c r="AM20" s="686"/>
      <c r="AN20" s="686"/>
      <c r="AO20" s="686"/>
      <c r="AP20" s="686"/>
      <c r="AQ20" s="686"/>
      <c r="AR20" s="686"/>
      <c r="AS20" s="686"/>
      <c r="AT20" s="686"/>
      <c r="AU20" s="686"/>
      <c r="AV20" s="686"/>
      <c r="AW20" s="686"/>
      <c r="AX20" s="686"/>
      <c r="AY20" s="686"/>
      <c r="AZ20" s="686"/>
      <c r="BA20" s="686"/>
      <c r="BB20" s="686"/>
      <c r="BC20" s="686"/>
    </row>
    <row r="21" spans="1:55">
      <c r="A21" s="197">
        <f t="shared" si="5"/>
        <v>6</v>
      </c>
      <c r="B21" s="744">
        <v>6830</v>
      </c>
      <c r="C21" s="769" t="s">
        <v>280</v>
      </c>
      <c r="D21" s="757" t="s">
        <v>283</v>
      </c>
      <c r="E21" s="758" t="s">
        <v>275</v>
      </c>
      <c r="F21" s="814">
        <v>26955</v>
      </c>
      <c r="G21" s="814"/>
      <c r="H21" s="814"/>
      <c r="I21" s="759">
        <v>46095</v>
      </c>
      <c r="J21" s="855">
        <v>596</v>
      </c>
      <c r="K21" s="853">
        <f t="shared" si="0"/>
        <v>27551</v>
      </c>
      <c r="L21" s="854">
        <f t="shared" si="1"/>
        <v>8477</v>
      </c>
      <c r="M21" s="815">
        <v>495</v>
      </c>
      <c r="N21" s="853">
        <v>0</v>
      </c>
      <c r="O21" s="815">
        <f t="shared" si="4"/>
        <v>399</v>
      </c>
      <c r="P21" s="815">
        <v>187</v>
      </c>
      <c r="Q21" s="814">
        <v>8551</v>
      </c>
      <c r="R21" s="814">
        <v>342</v>
      </c>
      <c r="S21" s="853">
        <f t="shared" si="2"/>
        <v>18451</v>
      </c>
      <c r="T21" s="853">
        <f t="shared" si="3"/>
        <v>46002</v>
      </c>
      <c r="U21" s="686"/>
      <c r="V21" s="686"/>
      <c r="W21" s="686"/>
      <c r="X21" s="686"/>
      <c r="Y21" s="686"/>
      <c r="Z21" s="686"/>
      <c r="AA21" s="686"/>
      <c r="AB21" s="686"/>
      <c r="AC21" s="686"/>
      <c r="AD21" s="686"/>
      <c r="AE21" s="686"/>
      <c r="AF21" s="686"/>
      <c r="AG21" s="686"/>
      <c r="AH21" s="686"/>
      <c r="AI21" s="686"/>
      <c r="AJ21" s="686"/>
      <c r="AK21" s="686"/>
      <c r="AL21" s="686"/>
      <c r="AM21" s="686"/>
      <c r="AN21" s="686"/>
      <c r="AO21" s="686"/>
      <c r="AP21" s="686"/>
      <c r="AQ21" s="686"/>
      <c r="AR21" s="686"/>
      <c r="AS21" s="686"/>
      <c r="AT21" s="686"/>
      <c r="AU21" s="686"/>
      <c r="AV21" s="686"/>
      <c r="AW21" s="686"/>
      <c r="AX21" s="686"/>
      <c r="AY21" s="686"/>
      <c r="AZ21" s="686"/>
      <c r="BA21" s="686"/>
      <c r="BB21" s="686"/>
      <c r="BC21" s="686"/>
    </row>
    <row r="22" spans="1:55">
      <c r="A22" s="197">
        <f t="shared" si="5"/>
        <v>7</v>
      </c>
      <c r="B22" s="751">
        <v>6653</v>
      </c>
      <c r="C22" s="771" t="s">
        <v>280</v>
      </c>
      <c r="D22" s="745" t="s">
        <v>284</v>
      </c>
      <c r="E22" s="746" t="s">
        <v>285</v>
      </c>
      <c r="F22" s="813">
        <v>23229</v>
      </c>
      <c r="G22" s="813"/>
      <c r="H22" s="813"/>
      <c r="I22" s="748">
        <v>46225</v>
      </c>
      <c r="J22" s="857">
        <v>220</v>
      </c>
      <c r="K22" s="847">
        <f t="shared" si="0"/>
        <v>23449</v>
      </c>
      <c r="L22" s="848">
        <f t="shared" si="1"/>
        <v>7215</v>
      </c>
      <c r="M22" s="821">
        <v>495</v>
      </c>
      <c r="N22" s="847">
        <v>0</v>
      </c>
      <c r="O22" s="821">
        <f t="shared" si="4"/>
        <v>340</v>
      </c>
      <c r="P22" s="821">
        <v>187</v>
      </c>
      <c r="Q22" s="813">
        <v>8310</v>
      </c>
      <c r="R22" s="813">
        <v>486</v>
      </c>
      <c r="S22" s="847">
        <f t="shared" si="2"/>
        <v>17033</v>
      </c>
      <c r="T22" s="847">
        <f t="shared" si="3"/>
        <v>40482</v>
      </c>
      <c r="U22" s="686"/>
      <c r="V22" s="686"/>
      <c r="W22" s="686"/>
      <c r="X22" s="686"/>
      <c r="Y22" s="686"/>
      <c r="Z22" s="686"/>
      <c r="AA22" s="686"/>
      <c r="AB22" s="686"/>
      <c r="AC22" s="686"/>
      <c r="AD22" s="686"/>
      <c r="AE22" s="686"/>
      <c r="AF22" s="686"/>
      <c r="AG22" s="686"/>
      <c r="AH22" s="686"/>
      <c r="AI22" s="686"/>
      <c r="AJ22" s="686"/>
      <c r="AK22" s="686"/>
      <c r="AL22" s="686"/>
      <c r="AM22" s="686"/>
      <c r="AN22" s="686"/>
      <c r="AO22" s="686"/>
      <c r="AP22" s="686"/>
      <c r="AQ22" s="686"/>
      <c r="AR22" s="686"/>
      <c r="AS22" s="686"/>
      <c r="AT22" s="686"/>
      <c r="AU22" s="686"/>
      <c r="AV22" s="686"/>
      <c r="AW22" s="686"/>
      <c r="AX22" s="686"/>
      <c r="AY22" s="686"/>
      <c r="AZ22" s="686"/>
      <c r="BA22" s="686"/>
      <c r="BB22" s="686"/>
      <c r="BC22" s="686"/>
    </row>
    <row r="23" spans="1:55">
      <c r="A23" s="197">
        <f t="shared" si="5"/>
        <v>8</v>
      </c>
      <c r="B23" s="774">
        <v>7028</v>
      </c>
      <c r="C23" s="757" t="s">
        <v>286</v>
      </c>
      <c r="D23" s="757" t="s">
        <v>287</v>
      </c>
      <c r="E23" s="758" t="s">
        <v>285</v>
      </c>
      <c r="F23" s="816">
        <v>23229</v>
      </c>
      <c r="G23" s="817"/>
      <c r="H23" s="817"/>
      <c r="I23" s="776"/>
      <c r="J23" s="855">
        <v>0</v>
      </c>
      <c r="K23" s="853">
        <f t="shared" si="0"/>
        <v>23229</v>
      </c>
      <c r="L23" s="854">
        <f t="shared" si="1"/>
        <v>7148</v>
      </c>
      <c r="M23" s="815">
        <v>495</v>
      </c>
      <c r="N23" s="853">
        <v>0</v>
      </c>
      <c r="O23" s="815">
        <f t="shared" si="4"/>
        <v>337</v>
      </c>
      <c r="P23" s="815">
        <v>187</v>
      </c>
      <c r="Q23" s="814">
        <v>6921</v>
      </c>
      <c r="R23" s="814">
        <v>404</v>
      </c>
      <c r="S23" s="853">
        <f t="shared" si="2"/>
        <v>15492</v>
      </c>
      <c r="T23" s="853">
        <f t="shared" si="3"/>
        <v>38721</v>
      </c>
      <c r="U23" s="686"/>
      <c r="V23" s="686"/>
      <c r="W23" s="686"/>
      <c r="X23" s="686"/>
      <c r="Y23" s="686"/>
      <c r="Z23" s="686"/>
      <c r="AA23" s="686"/>
      <c r="AB23" s="686"/>
      <c r="AC23" s="686"/>
      <c r="AD23" s="686"/>
      <c r="AE23" s="686"/>
      <c r="AF23" s="686"/>
      <c r="AG23" s="686"/>
      <c r="AH23" s="686"/>
      <c r="AI23" s="686"/>
      <c r="AJ23" s="686"/>
      <c r="AK23" s="686"/>
      <c r="AL23" s="686"/>
      <c r="AM23" s="686"/>
      <c r="AN23" s="686"/>
      <c r="AO23" s="686"/>
      <c r="AP23" s="686"/>
      <c r="AQ23" s="686"/>
      <c r="AR23" s="686"/>
      <c r="AS23" s="686"/>
      <c r="AT23" s="686"/>
      <c r="AU23" s="686"/>
      <c r="AV23" s="686"/>
      <c r="AW23" s="686"/>
      <c r="AX23" s="686"/>
      <c r="AY23" s="686"/>
      <c r="AZ23" s="686"/>
      <c r="BA23" s="686"/>
      <c r="BB23" s="686"/>
      <c r="BC23" s="686"/>
    </row>
    <row r="24" spans="1:55">
      <c r="A24" s="197">
        <f t="shared" si="5"/>
        <v>9</v>
      </c>
      <c r="B24" s="766">
        <v>6756</v>
      </c>
      <c r="C24" s="757" t="s">
        <v>288</v>
      </c>
      <c r="D24" s="777" t="s">
        <v>289</v>
      </c>
      <c r="E24" s="778" t="s">
        <v>290</v>
      </c>
      <c r="F24" s="815">
        <v>35330</v>
      </c>
      <c r="G24" s="815"/>
      <c r="H24" s="814"/>
      <c r="I24" s="768">
        <v>46012</v>
      </c>
      <c r="J24" s="858">
        <v>934</v>
      </c>
      <c r="K24" s="853">
        <f t="shared" si="0"/>
        <v>36264</v>
      </c>
      <c r="L24" s="854">
        <f t="shared" si="1"/>
        <v>11158</v>
      </c>
      <c r="M24" s="815">
        <v>495</v>
      </c>
      <c r="N24" s="853">
        <v>0</v>
      </c>
      <c r="O24" s="815">
        <f t="shared" si="4"/>
        <v>526</v>
      </c>
      <c r="P24" s="815">
        <v>187</v>
      </c>
      <c r="Q24" s="815">
        <v>21918</v>
      </c>
      <c r="R24" s="815">
        <v>653</v>
      </c>
      <c r="S24" s="853">
        <f t="shared" si="2"/>
        <v>34937</v>
      </c>
      <c r="T24" s="853">
        <f t="shared" si="3"/>
        <v>71201</v>
      </c>
      <c r="U24" s="686"/>
      <c r="V24" s="686"/>
      <c r="W24" s="686"/>
      <c r="X24" s="686"/>
      <c r="Y24" s="686"/>
      <c r="Z24" s="686"/>
      <c r="AA24" s="686"/>
      <c r="AB24" s="686"/>
      <c r="AC24" s="686"/>
      <c r="AD24" s="686"/>
      <c r="AE24" s="686"/>
      <c r="AF24" s="686"/>
      <c r="AG24" s="686"/>
      <c r="AH24" s="686"/>
      <c r="AI24" s="686"/>
      <c r="AJ24" s="686"/>
      <c r="AK24" s="686"/>
      <c r="AL24" s="686"/>
      <c r="AM24" s="686"/>
      <c r="AN24" s="686"/>
      <c r="AO24" s="686"/>
      <c r="AP24" s="686"/>
      <c r="AQ24" s="686"/>
      <c r="AR24" s="686"/>
      <c r="AS24" s="686"/>
      <c r="AT24" s="686"/>
      <c r="AU24" s="686"/>
      <c r="AV24" s="686"/>
      <c r="AW24" s="686"/>
      <c r="AX24" s="686"/>
      <c r="AY24" s="686"/>
      <c r="AZ24" s="686"/>
      <c r="BA24" s="686"/>
      <c r="BB24" s="686"/>
      <c r="BC24" s="686"/>
    </row>
    <row r="25" spans="1:55">
      <c r="A25" s="197">
        <f t="shared" si="5"/>
        <v>10</v>
      </c>
      <c r="B25" s="779">
        <v>6964</v>
      </c>
      <c r="C25" s="757" t="s">
        <v>288</v>
      </c>
      <c r="D25" s="757" t="s">
        <v>291</v>
      </c>
      <c r="E25" s="758" t="s">
        <v>292</v>
      </c>
      <c r="F25" s="814">
        <v>38801</v>
      </c>
      <c r="G25" s="814"/>
      <c r="H25" s="814"/>
      <c r="I25" s="759">
        <v>45890</v>
      </c>
      <c r="J25" s="852">
        <v>205</v>
      </c>
      <c r="K25" s="853">
        <f t="shared" si="0"/>
        <v>39006</v>
      </c>
      <c r="L25" s="859">
        <f t="shared" si="1"/>
        <v>12002</v>
      </c>
      <c r="M25" s="815">
        <v>495</v>
      </c>
      <c r="N25" s="853">
        <v>0</v>
      </c>
      <c r="O25" s="815">
        <f t="shared" si="4"/>
        <v>566</v>
      </c>
      <c r="P25" s="815">
        <v>187</v>
      </c>
      <c r="Q25" s="814">
        <v>8551</v>
      </c>
      <c r="R25" s="814">
        <v>342</v>
      </c>
      <c r="S25" s="853">
        <f t="shared" si="2"/>
        <v>22143</v>
      </c>
      <c r="T25" s="853">
        <f t="shared" si="3"/>
        <v>61149</v>
      </c>
      <c r="U25" s="686"/>
      <c r="V25" s="686"/>
      <c r="W25" s="686"/>
      <c r="X25" s="686"/>
      <c r="Y25" s="686"/>
      <c r="Z25" s="686"/>
      <c r="AA25" s="686"/>
      <c r="AB25" s="686"/>
      <c r="AC25" s="686"/>
      <c r="AD25" s="686"/>
      <c r="AE25" s="686"/>
      <c r="AF25" s="686"/>
      <c r="AG25" s="686"/>
      <c r="AH25" s="686"/>
      <c r="AI25" s="686"/>
      <c r="AJ25" s="686"/>
      <c r="AK25" s="686"/>
      <c r="AL25" s="686"/>
      <c r="AM25" s="686"/>
      <c r="AN25" s="686"/>
      <c r="AO25" s="686"/>
      <c r="AP25" s="686"/>
      <c r="AQ25" s="686"/>
      <c r="AR25" s="686"/>
      <c r="AS25" s="686"/>
      <c r="AT25" s="686"/>
      <c r="AU25" s="686"/>
      <c r="AV25" s="686"/>
      <c r="AW25" s="686"/>
      <c r="AX25" s="686"/>
      <c r="AY25" s="686"/>
      <c r="AZ25" s="686"/>
      <c r="BA25" s="686"/>
      <c r="BB25" s="686"/>
      <c r="BC25" s="686"/>
    </row>
    <row r="26" spans="1:55">
      <c r="A26" s="197">
        <f t="shared" si="5"/>
        <v>11</v>
      </c>
      <c r="B26" s="781">
        <v>7018</v>
      </c>
      <c r="C26" s="782" t="s">
        <v>293</v>
      </c>
      <c r="D26" s="782" t="s">
        <v>294</v>
      </c>
      <c r="E26" s="783" t="s">
        <v>221</v>
      </c>
      <c r="F26" s="818">
        <v>25736</v>
      </c>
      <c r="G26" s="819"/>
      <c r="H26" s="820"/>
      <c r="I26" s="784"/>
      <c r="J26" s="855">
        <v>0</v>
      </c>
      <c r="K26" s="860">
        <f t="shared" si="0"/>
        <v>25736</v>
      </c>
      <c r="L26" s="861">
        <f t="shared" si="1"/>
        <v>7919</v>
      </c>
      <c r="M26" s="862">
        <v>495</v>
      </c>
      <c r="N26" s="860">
        <v>0</v>
      </c>
      <c r="O26" s="863">
        <f t="shared" si="4"/>
        <v>373</v>
      </c>
      <c r="P26" s="862">
        <v>187</v>
      </c>
      <c r="Q26" s="862">
        <v>8551</v>
      </c>
      <c r="R26" s="862">
        <v>342</v>
      </c>
      <c r="S26" s="860">
        <f t="shared" si="2"/>
        <v>17867</v>
      </c>
      <c r="T26" s="862">
        <f>K26+S26</f>
        <v>43603</v>
      </c>
      <c r="U26" s="686"/>
      <c r="V26" s="686"/>
      <c r="W26" s="686"/>
      <c r="X26" s="686"/>
      <c r="Y26" s="686"/>
      <c r="Z26" s="686"/>
      <c r="AA26" s="686"/>
      <c r="AB26" s="686"/>
      <c r="AC26" s="686"/>
      <c r="AD26" s="686"/>
      <c r="AE26" s="686"/>
      <c r="AF26" s="686"/>
      <c r="AG26" s="686"/>
      <c r="AH26" s="686"/>
      <c r="AI26" s="686"/>
      <c r="AJ26" s="686"/>
      <c r="AK26" s="686"/>
      <c r="AL26" s="686"/>
      <c r="AM26" s="686"/>
      <c r="AN26" s="686"/>
      <c r="AO26" s="686"/>
      <c r="AP26" s="686"/>
      <c r="AQ26" s="686"/>
      <c r="AR26" s="686"/>
      <c r="AS26" s="686"/>
      <c r="AT26" s="686"/>
      <c r="AU26" s="686"/>
      <c r="AV26" s="686"/>
      <c r="AW26" s="686"/>
      <c r="AX26" s="686"/>
      <c r="AY26" s="686"/>
      <c r="AZ26" s="686"/>
      <c r="BA26" s="686"/>
      <c r="BB26" s="686"/>
      <c r="BC26" s="686"/>
    </row>
    <row r="27" spans="1:55">
      <c r="A27" s="197">
        <f t="shared" si="5"/>
        <v>12</v>
      </c>
      <c r="B27" s="766">
        <v>6708</v>
      </c>
      <c r="C27" s="769" t="s">
        <v>295</v>
      </c>
      <c r="D27" s="785" t="s">
        <v>296</v>
      </c>
      <c r="E27" s="786" t="s">
        <v>297</v>
      </c>
      <c r="F27" s="814">
        <v>34244</v>
      </c>
      <c r="G27" s="815"/>
      <c r="H27" s="814"/>
      <c r="I27" s="768">
        <v>46100</v>
      </c>
      <c r="J27" s="858">
        <v>634</v>
      </c>
      <c r="K27" s="853">
        <f t="shared" si="0"/>
        <v>34878</v>
      </c>
      <c r="L27" s="854">
        <f t="shared" si="1"/>
        <v>10732</v>
      </c>
      <c r="M27" s="864">
        <v>495</v>
      </c>
      <c r="N27" s="853">
        <v>0</v>
      </c>
      <c r="O27" s="815">
        <f t="shared" si="4"/>
        <v>506</v>
      </c>
      <c r="P27" s="864">
        <v>187</v>
      </c>
      <c r="Q27" s="841">
        <v>13493</v>
      </c>
      <c r="R27" s="841">
        <v>404</v>
      </c>
      <c r="S27" s="853">
        <f t="shared" si="2"/>
        <v>25817</v>
      </c>
      <c r="T27" s="853">
        <f t="shared" ref="T27:T34" si="6">SUM(K27+S27)</f>
        <v>60695</v>
      </c>
      <c r="U27" s="686"/>
      <c r="V27" s="686"/>
      <c r="W27" s="686"/>
      <c r="X27" s="686"/>
      <c r="Y27" s="686"/>
      <c r="Z27" s="686"/>
      <c r="AA27" s="686"/>
      <c r="AB27" s="686"/>
      <c r="AC27" s="686"/>
      <c r="AD27" s="686"/>
      <c r="AE27" s="686"/>
      <c r="AF27" s="686"/>
      <c r="AG27" s="686"/>
      <c r="AH27" s="686"/>
      <c r="AI27" s="686"/>
      <c r="AJ27" s="686"/>
      <c r="AK27" s="686"/>
      <c r="AL27" s="686"/>
      <c r="AM27" s="686"/>
      <c r="AN27" s="686"/>
      <c r="AO27" s="686"/>
      <c r="AP27" s="686"/>
      <c r="AQ27" s="686"/>
      <c r="AR27" s="686"/>
      <c r="AS27" s="686"/>
      <c r="AT27" s="686"/>
      <c r="AU27" s="686"/>
      <c r="AV27" s="686"/>
      <c r="AW27" s="686"/>
      <c r="AX27" s="686"/>
      <c r="AY27" s="686"/>
      <c r="AZ27" s="686"/>
      <c r="BA27" s="686"/>
      <c r="BB27" s="686"/>
      <c r="BC27" s="686"/>
    </row>
    <row r="28" spans="1:55" s="179" customFormat="1">
      <c r="A28" s="199">
        <f t="shared" si="5"/>
        <v>13</v>
      </c>
      <c r="B28" s="787">
        <v>6554</v>
      </c>
      <c r="C28" s="745" t="s">
        <v>298</v>
      </c>
      <c r="D28" s="788" t="s">
        <v>299</v>
      </c>
      <c r="E28" s="789" t="s">
        <v>87</v>
      </c>
      <c r="F28" s="813">
        <v>41727</v>
      </c>
      <c r="G28" s="821"/>
      <c r="H28" s="813"/>
      <c r="I28" s="790">
        <v>46312</v>
      </c>
      <c r="J28" s="865">
        <v>1323</v>
      </c>
      <c r="K28" s="847">
        <f t="shared" si="0"/>
        <v>43050</v>
      </c>
      <c r="L28" s="848">
        <f t="shared" si="1"/>
        <v>13246</v>
      </c>
      <c r="M28" s="821">
        <v>495</v>
      </c>
      <c r="N28" s="847">
        <v>0</v>
      </c>
      <c r="O28" s="821">
        <f t="shared" si="4"/>
        <v>624</v>
      </c>
      <c r="P28" s="821">
        <v>187</v>
      </c>
      <c r="Q28" s="821">
        <v>8551</v>
      </c>
      <c r="R28" s="821">
        <v>342</v>
      </c>
      <c r="S28" s="847">
        <f t="shared" si="2"/>
        <v>23445</v>
      </c>
      <c r="T28" s="847">
        <f t="shared" si="6"/>
        <v>66495</v>
      </c>
      <c r="U28" s="735"/>
      <c r="V28" s="735"/>
      <c r="W28" s="735"/>
      <c r="X28" s="735"/>
      <c r="Y28" s="735"/>
      <c r="Z28" s="735"/>
      <c r="AA28" s="735"/>
      <c r="AB28" s="735"/>
      <c r="AC28" s="735"/>
      <c r="AD28" s="735"/>
      <c r="AE28" s="735"/>
      <c r="AF28" s="735"/>
      <c r="AG28" s="735"/>
      <c r="AH28" s="735"/>
      <c r="AI28" s="735"/>
      <c r="AJ28" s="735"/>
      <c r="AK28" s="735"/>
      <c r="AL28" s="735"/>
      <c r="AM28" s="735"/>
      <c r="AN28" s="735"/>
      <c r="AO28" s="735"/>
      <c r="AP28" s="735"/>
      <c r="AQ28" s="735"/>
      <c r="AR28" s="735"/>
      <c r="AS28" s="735"/>
      <c r="AT28" s="735"/>
      <c r="AU28" s="735"/>
      <c r="AV28" s="735"/>
      <c r="AW28" s="735"/>
      <c r="AX28" s="735"/>
      <c r="AY28" s="735"/>
      <c r="AZ28" s="735"/>
      <c r="BA28" s="735"/>
      <c r="BB28" s="735"/>
      <c r="BC28" s="735"/>
    </row>
    <row r="29" spans="1:55" s="179" customFormat="1">
      <c r="A29" s="199">
        <f t="shared" si="5"/>
        <v>14</v>
      </c>
      <c r="B29" s="787">
        <v>6080</v>
      </c>
      <c r="C29" s="745" t="s">
        <v>298</v>
      </c>
      <c r="D29" s="788" t="s">
        <v>300</v>
      </c>
      <c r="E29" s="789" t="s">
        <v>81</v>
      </c>
      <c r="F29" s="813">
        <v>32355</v>
      </c>
      <c r="G29" s="821"/>
      <c r="H29" s="813"/>
      <c r="I29" s="790">
        <v>46203</v>
      </c>
      <c r="J29" s="857">
        <v>409</v>
      </c>
      <c r="K29" s="847">
        <f t="shared" si="0"/>
        <v>32764</v>
      </c>
      <c r="L29" s="848">
        <f t="shared" si="1"/>
        <v>10081</v>
      </c>
      <c r="M29" s="821">
        <v>495</v>
      </c>
      <c r="N29" s="847">
        <v>0</v>
      </c>
      <c r="O29" s="821">
        <f t="shared" si="4"/>
        <v>475</v>
      </c>
      <c r="P29" s="821">
        <v>187</v>
      </c>
      <c r="Q29" s="821">
        <v>8310</v>
      </c>
      <c r="R29" s="821">
        <v>486</v>
      </c>
      <c r="S29" s="847">
        <f t="shared" si="2"/>
        <v>20034</v>
      </c>
      <c r="T29" s="847">
        <f t="shared" si="6"/>
        <v>52798</v>
      </c>
      <c r="U29" s="735"/>
      <c r="V29" s="735"/>
      <c r="W29" s="735"/>
      <c r="X29" s="735"/>
      <c r="Y29" s="735"/>
      <c r="Z29" s="735"/>
      <c r="AA29" s="735"/>
      <c r="AB29" s="735"/>
      <c r="AC29" s="735"/>
      <c r="AD29" s="735"/>
      <c r="AE29" s="735"/>
      <c r="AF29" s="735"/>
      <c r="AG29" s="735"/>
      <c r="AH29" s="735"/>
      <c r="AI29" s="735"/>
      <c r="AJ29" s="735"/>
      <c r="AK29" s="735"/>
      <c r="AL29" s="735"/>
      <c r="AM29" s="735"/>
      <c r="AN29" s="735"/>
      <c r="AO29" s="735"/>
      <c r="AP29" s="735"/>
      <c r="AQ29" s="735"/>
      <c r="AR29" s="735"/>
      <c r="AS29" s="735"/>
      <c r="AT29" s="735"/>
      <c r="AU29" s="735"/>
      <c r="AV29" s="735"/>
      <c r="AW29" s="735"/>
      <c r="AX29" s="735"/>
      <c r="AY29" s="735"/>
      <c r="AZ29" s="735"/>
      <c r="BA29" s="735"/>
      <c r="BB29" s="735"/>
      <c r="BC29" s="735"/>
    </row>
    <row r="30" spans="1:55" s="179" customFormat="1">
      <c r="A30" s="199">
        <f t="shared" si="5"/>
        <v>15</v>
      </c>
      <c r="B30" s="787">
        <v>6555</v>
      </c>
      <c r="C30" s="745" t="s">
        <v>298</v>
      </c>
      <c r="D30" s="788" t="s">
        <v>301</v>
      </c>
      <c r="E30" s="789" t="s">
        <v>81</v>
      </c>
      <c r="F30" s="813">
        <v>32355</v>
      </c>
      <c r="G30" s="821"/>
      <c r="H30" s="813"/>
      <c r="I30" s="790">
        <v>46196</v>
      </c>
      <c r="J30" s="857">
        <v>409</v>
      </c>
      <c r="K30" s="847">
        <f t="shared" si="0"/>
        <v>32764</v>
      </c>
      <c r="L30" s="848">
        <f t="shared" si="1"/>
        <v>10081</v>
      </c>
      <c r="M30" s="821">
        <v>495</v>
      </c>
      <c r="N30" s="847">
        <v>0</v>
      </c>
      <c r="O30" s="821">
        <f t="shared" si="4"/>
        <v>475</v>
      </c>
      <c r="P30" s="821">
        <v>187</v>
      </c>
      <c r="Q30" s="821">
        <v>8310</v>
      </c>
      <c r="R30" s="821">
        <v>486</v>
      </c>
      <c r="S30" s="847">
        <f t="shared" si="2"/>
        <v>20034</v>
      </c>
      <c r="T30" s="847">
        <f t="shared" si="6"/>
        <v>52798</v>
      </c>
      <c r="U30" s="735"/>
      <c r="V30" s="735"/>
      <c r="W30" s="735"/>
      <c r="X30" s="735"/>
      <c r="Y30" s="735"/>
      <c r="Z30" s="735"/>
      <c r="AA30" s="735"/>
      <c r="AB30" s="735"/>
      <c r="AC30" s="735"/>
      <c r="AD30" s="735"/>
      <c r="AE30" s="735"/>
      <c r="AF30" s="735"/>
      <c r="AG30" s="735"/>
      <c r="AH30" s="735"/>
      <c r="AI30" s="735"/>
      <c r="AJ30" s="735"/>
      <c r="AK30" s="735"/>
      <c r="AL30" s="735"/>
      <c r="AM30" s="735"/>
      <c r="AN30" s="735"/>
      <c r="AO30" s="735"/>
      <c r="AP30" s="735"/>
      <c r="AQ30" s="735"/>
      <c r="AR30" s="735"/>
      <c r="AS30" s="735"/>
      <c r="AT30" s="735"/>
      <c r="AU30" s="735"/>
      <c r="AV30" s="735"/>
      <c r="AW30" s="735"/>
      <c r="AX30" s="735"/>
      <c r="AY30" s="735"/>
      <c r="AZ30" s="735"/>
      <c r="BA30" s="735"/>
      <c r="BB30" s="735"/>
      <c r="BC30" s="735"/>
    </row>
    <row r="31" spans="1:55" s="179" customFormat="1">
      <c r="A31" s="199">
        <f t="shared" si="5"/>
        <v>16</v>
      </c>
      <c r="B31" s="787">
        <v>7026</v>
      </c>
      <c r="C31" s="745" t="s">
        <v>302</v>
      </c>
      <c r="D31" s="788" t="s">
        <v>303</v>
      </c>
      <c r="E31" s="746" t="s">
        <v>81</v>
      </c>
      <c r="F31" s="813">
        <v>32355</v>
      </c>
      <c r="G31" s="822"/>
      <c r="H31" s="822"/>
      <c r="I31" s="792"/>
      <c r="J31" s="866">
        <v>0</v>
      </c>
      <c r="K31" s="847">
        <f t="shared" si="0"/>
        <v>32355</v>
      </c>
      <c r="L31" s="848">
        <f t="shared" si="1"/>
        <v>9956</v>
      </c>
      <c r="M31" s="821">
        <v>495</v>
      </c>
      <c r="N31" s="847">
        <v>0</v>
      </c>
      <c r="O31" s="821">
        <f t="shared" si="4"/>
        <v>469</v>
      </c>
      <c r="P31" s="821">
        <v>187</v>
      </c>
      <c r="Q31" s="867">
        <v>0</v>
      </c>
      <c r="R31" s="867">
        <v>0</v>
      </c>
      <c r="S31" s="847">
        <f t="shared" si="2"/>
        <v>11107</v>
      </c>
      <c r="T31" s="847">
        <f t="shared" si="6"/>
        <v>43462</v>
      </c>
      <c r="U31" s="735"/>
      <c r="V31" s="735"/>
      <c r="W31" s="735"/>
      <c r="X31" s="735"/>
      <c r="Y31" s="735"/>
      <c r="Z31" s="735"/>
      <c r="AA31" s="735"/>
      <c r="AB31" s="735"/>
      <c r="AC31" s="735"/>
      <c r="AD31" s="735"/>
      <c r="AE31" s="735"/>
      <c r="AF31" s="735"/>
      <c r="AG31" s="735"/>
      <c r="AH31" s="735"/>
      <c r="AI31" s="735"/>
      <c r="AJ31" s="735"/>
      <c r="AK31" s="735"/>
      <c r="AL31" s="735"/>
      <c r="AM31" s="735"/>
      <c r="AN31" s="735"/>
      <c r="AO31" s="735"/>
      <c r="AP31" s="735"/>
      <c r="AQ31" s="735"/>
      <c r="AR31" s="735"/>
      <c r="AS31" s="735"/>
      <c r="AT31" s="735"/>
      <c r="AU31" s="735"/>
      <c r="AV31" s="735"/>
      <c r="AW31" s="735"/>
      <c r="AX31" s="735"/>
      <c r="AY31" s="735"/>
      <c r="AZ31" s="735"/>
      <c r="BA31" s="735"/>
      <c r="BB31" s="735"/>
      <c r="BC31" s="735"/>
    </row>
    <row r="32" spans="1:55" s="179" customFormat="1">
      <c r="A32" s="199">
        <f>A31+1</f>
        <v>17</v>
      </c>
      <c r="B32" s="787">
        <v>7027</v>
      </c>
      <c r="C32" s="745" t="s">
        <v>304</v>
      </c>
      <c r="D32" s="788" t="s">
        <v>305</v>
      </c>
      <c r="E32" s="746" t="s">
        <v>66</v>
      </c>
      <c r="F32" s="813">
        <v>28269</v>
      </c>
      <c r="G32" s="823"/>
      <c r="H32" s="822"/>
      <c r="I32" s="796"/>
      <c r="J32" s="868">
        <v>0</v>
      </c>
      <c r="K32" s="847">
        <f t="shared" si="0"/>
        <v>28269</v>
      </c>
      <c r="L32" s="848">
        <f t="shared" si="1"/>
        <v>8698</v>
      </c>
      <c r="M32" s="821">
        <v>495</v>
      </c>
      <c r="N32" s="847">
        <v>0</v>
      </c>
      <c r="O32" s="821">
        <f t="shared" si="4"/>
        <v>410</v>
      </c>
      <c r="P32" s="821">
        <v>187</v>
      </c>
      <c r="Q32" s="867">
        <v>21918</v>
      </c>
      <c r="R32" s="813">
        <v>653</v>
      </c>
      <c r="S32" s="847">
        <f t="shared" si="2"/>
        <v>32361</v>
      </c>
      <c r="T32" s="847">
        <f t="shared" si="6"/>
        <v>60630</v>
      </c>
      <c r="U32" s="735"/>
      <c r="V32" s="735"/>
      <c r="W32" s="735"/>
      <c r="X32" s="735"/>
      <c r="Y32" s="735"/>
      <c r="Z32" s="735"/>
      <c r="AA32" s="735"/>
      <c r="AB32" s="735"/>
      <c r="AC32" s="735"/>
      <c r="AD32" s="735"/>
      <c r="AE32" s="735"/>
      <c r="AF32" s="735"/>
      <c r="AG32" s="735"/>
      <c r="AH32" s="735"/>
      <c r="AI32" s="735"/>
      <c r="AJ32" s="735"/>
      <c r="AK32" s="735"/>
      <c r="AL32" s="735"/>
      <c r="AM32" s="735"/>
      <c r="AN32" s="735"/>
      <c r="AO32" s="735"/>
      <c r="AP32" s="735"/>
      <c r="AQ32" s="735"/>
      <c r="AR32" s="735"/>
      <c r="AS32" s="735"/>
      <c r="AT32" s="735"/>
      <c r="AU32" s="735"/>
      <c r="AV32" s="735"/>
      <c r="AW32" s="735"/>
      <c r="AX32" s="735"/>
      <c r="AY32" s="735"/>
      <c r="AZ32" s="735"/>
      <c r="BA32" s="735"/>
      <c r="BB32" s="735"/>
      <c r="BC32" s="735"/>
    </row>
    <row r="33" spans="1:55" s="179" customFormat="1">
      <c r="A33" s="199">
        <f t="shared" si="5"/>
        <v>18</v>
      </c>
      <c r="B33" s="797">
        <v>6402</v>
      </c>
      <c r="C33" s="798" t="s">
        <v>306</v>
      </c>
      <c r="D33" s="798" t="s">
        <v>307</v>
      </c>
      <c r="E33" s="799" t="s">
        <v>308</v>
      </c>
      <c r="F33" s="824">
        <v>33581</v>
      </c>
      <c r="G33" s="825"/>
      <c r="H33" s="825"/>
      <c r="I33" s="800">
        <v>46086</v>
      </c>
      <c r="J33" s="842">
        <v>742</v>
      </c>
      <c r="K33" s="847">
        <f t="shared" si="0"/>
        <v>34323</v>
      </c>
      <c r="L33" s="848">
        <f t="shared" si="1"/>
        <v>10561</v>
      </c>
      <c r="M33" s="821">
        <v>495</v>
      </c>
      <c r="N33" s="847">
        <v>0</v>
      </c>
      <c r="O33" s="821">
        <f t="shared" si="4"/>
        <v>498</v>
      </c>
      <c r="P33" s="821">
        <v>187</v>
      </c>
      <c r="Q33" s="813">
        <v>21918</v>
      </c>
      <c r="R33" s="813">
        <v>653</v>
      </c>
      <c r="S33" s="847">
        <f t="shared" si="2"/>
        <v>34312</v>
      </c>
      <c r="T33" s="869">
        <f t="shared" si="6"/>
        <v>68635</v>
      </c>
      <c r="U33" s="735"/>
      <c r="V33" s="735"/>
      <c r="W33" s="735"/>
      <c r="X33" s="735"/>
      <c r="Y33" s="735"/>
      <c r="Z33" s="735"/>
      <c r="AA33" s="735"/>
      <c r="AB33" s="735"/>
      <c r="AC33" s="735"/>
      <c r="AD33" s="735"/>
      <c r="AE33" s="735"/>
      <c r="AF33" s="735"/>
      <c r="AG33" s="735"/>
      <c r="AH33" s="735"/>
      <c r="AI33" s="735"/>
      <c r="AJ33" s="735"/>
      <c r="AK33" s="735"/>
      <c r="AL33" s="735"/>
      <c r="AM33" s="735"/>
      <c r="AN33" s="735"/>
      <c r="AO33" s="735"/>
      <c r="AP33" s="735"/>
      <c r="AQ33" s="735"/>
      <c r="AR33" s="735"/>
      <c r="AS33" s="735"/>
      <c r="AT33" s="735"/>
      <c r="AU33" s="735"/>
      <c r="AV33" s="735"/>
      <c r="AW33" s="735"/>
      <c r="AX33" s="735"/>
      <c r="AY33" s="735"/>
      <c r="AZ33" s="735"/>
      <c r="BA33" s="735"/>
      <c r="BB33" s="735"/>
      <c r="BC33" s="735"/>
    </row>
    <row r="34" spans="1:55" s="179" customFormat="1">
      <c r="A34" s="199">
        <f t="shared" si="5"/>
        <v>19</v>
      </c>
      <c r="B34" s="751">
        <v>6844</v>
      </c>
      <c r="C34" s="745" t="s">
        <v>306</v>
      </c>
      <c r="D34" s="745" t="s">
        <v>309</v>
      </c>
      <c r="E34" s="746" t="s">
        <v>310</v>
      </c>
      <c r="F34" s="813">
        <v>37545</v>
      </c>
      <c r="G34" s="813"/>
      <c r="H34" s="813"/>
      <c r="I34" s="748">
        <v>46166</v>
      </c>
      <c r="J34" s="870">
        <v>593</v>
      </c>
      <c r="K34" s="847">
        <f t="shared" si="0"/>
        <v>38138</v>
      </c>
      <c r="L34" s="848">
        <f t="shared" si="1"/>
        <v>11735</v>
      </c>
      <c r="M34" s="821">
        <v>495</v>
      </c>
      <c r="N34" s="847">
        <v>0</v>
      </c>
      <c r="O34" s="821">
        <f t="shared" si="4"/>
        <v>553</v>
      </c>
      <c r="P34" s="821">
        <v>187</v>
      </c>
      <c r="Q34" s="813">
        <v>8551</v>
      </c>
      <c r="R34" s="813">
        <v>342</v>
      </c>
      <c r="S34" s="847">
        <f t="shared" si="2"/>
        <v>21863</v>
      </c>
      <c r="T34" s="871">
        <f t="shared" si="6"/>
        <v>60001</v>
      </c>
      <c r="U34" s="735"/>
      <c r="V34" s="735"/>
      <c r="W34" s="735"/>
      <c r="X34" s="735"/>
      <c r="Y34" s="735"/>
      <c r="Z34" s="735"/>
      <c r="AA34" s="735"/>
      <c r="AB34" s="735"/>
      <c r="AC34" s="735"/>
      <c r="AD34" s="735"/>
      <c r="AE34" s="735"/>
      <c r="AF34" s="735"/>
      <c r="AG34" s="735"/>
      <c r="AH34" s="735"/>
      <c r="AI34" s="735"/>
      <c r="AJ34" s="735"/>
      <c r="AK34" s="735"/>
      <c r="AL34" s="735"/>
      <c r="AM34" s="735"/>
      <c r="AN34" s="735"/>
      <c r="AO34" s="735"/>
      <c r="AP34" s="735"/>
      <c r="AQ34" s="735"/>
      <c r="AR34" s="735"/>
      <c r="AS34" s="735"/>
      <c r="AT34" s="735"/>
      <c r="AU34" s="735"/>
      <c r="AV34" s="735"/>
      <c r="AW34" s="735"/>
      <c r="AX34" s="735"/>
      <c r="AY34" s="735"/>
      <c r="AZ34" s="735"/>
      <c r="BA34" s="735"/>
      <c r="BB34" s="735"/>
      <c r="BC34" s="735"/>
    </row>
    <row r="35" spans="1:55" s="179" customFormat="1">
      <c r="A35" s="199">
        <f t="shared" si="5"/>
        <v>20</v>
      </c>
      <c r="B35" s="751">
        <v>6845</v>
      </c>
      <c r="C35" s="745" t="s">
        <v>306</v>
      </c>
      <c r="D35" s="802" t="s">
        <v>311</v>
      </c>
      <c r="E35" s="803" t="s">
        <v>81</v>
      </c>
      <c r="F35" s="826">
        <v>32355</v>
      </c>
      <c r="G35" s="822"/>
      <c r="H35" s="822"/>
      <c r="I35" s="804">
        <v>46098</v>
      </c>
      <c r="J35" s="866">
        <v>715</v>
      </c>
      <c r="K35" s="872">
        <f t="shared" si="0"/>
        <v>33070</v>
      </c>
      <c r="L35" s="848">
        <f t="shared" si="1"/>
        <v>10176</v>
      </c>
      <c r="M35" s="872">
        <v>495</v>
      </c>
      <c r="N35" s="847">
        <v>0</v>
      </c>
      <c r="O35" s="821">
        <f t="shared" si="4"/>
        <v>480</v>
      </c>
      <c r="P35" s="872">
        <v>187</v>
      </c>
      <c r="Q35" s="813">
        <v>8310</v>
      </c>
      <c r="R35" s="813">
        <v>486</v>
      </c>
      <c r="S35" s="847">
        <f t="shared" si="2"/>
        <v>20134</v>
      </c>
      <c r="T35" s="872">
        <f>K35+S35</f>
        <v>53204</v>
      </c>
      <c r="U35" s="735"/>
      <c r="V35" s="735"/>
      <c r="W35" s="735"/>
      <c r="X35" s="735"/>
      <c r="Y35" s="735"/>
      <c r="Z35" s="735"/>
      <c r="AA35" s="735"/>
      <c r="AB35" s="735"/>
      <c r="AC35" s="735"/>
      <c r="AD35" s="735"/>
      <c r="AE35" s="735"/>
      <c r="AF35" s="735"/>
      <c r="AG35" s="735"/>
      <c r="AH35" s="735"/>
      <c r="AI35" s="735"/>
      <c r="AJ35" s="735"/>
      <c r="AK35" s="735"/>
      <c r="AL35" s="735"/>
      <c r="AM35" s="735"/>
      <c r="AN35" s="735"/>
      <c r="AO35" s="735"/>
      <c r="AP35" s="735"/>
      <c r="AQ35" s="735"/>
      <c r="AR35" s="735"/>
      <c r="AS35" s="735"/>
      <c r="AT35" s="735"/>
      <c r="AU35" s="735"/>
      <c r="AV35" s="735"/>
      <c r="AW35" s="735"/>
      <c r="AX35" s="735"/>
      <c r="AY35" s="735"/>
      <c r="AZ35" s="735"/>
      <c r="BA35" s="735"/>
      <c r="BB35" s="735"/>
      <c r="BC35" s="735"/>
    </row>
    <row r="36" spans="1:55" s="179" customFormat="1">
      <c r="A36" s="199">
        <f t="shared" si="5"/>
        <v>21</v>
      </c>
      <c r="B36" s="751">
        <v>6854</v>
      </c>
      <c r="C36" s="745" t="s">
        <v>306</v>
      </c>
      <c r="D36" s="802" t="s">
        <v>312</v>
      </c>
      <c r="E36" s="803" t="s">
        <v>81</v>
      </c>
      <c r="F36" s="826">
        <v>32355</v>
      </c>
      <c r="G36" s="822"/>
      <c r="H36" s="822"/>
      <c r="I36" s="804">
        <v>46098</v>
      </c>
      <c r="J36" s="866">
        <v>715</v>
      </c>
      <c r="K36" s="872">
        <f t="shared" si="0"/>
        <v>33070</v>
      </c>
      <c r="L36" s="848">
        <f t="shared" si="1"/>
        <v>10176</v>
      </c>
      <c r="M36" s="872">
        <v>495</v>
      </c>
      <c r="N36" s="847">
        <v>0</v>
      </c>
      <c r="O36" s="821">
        <f t="shared" si="4"/>
        <v>480</v>
      </c>
      <c r="P36" s="872">
        <v>187</v>
      </c>
      <c r="Q36" s="813">
        <v>8310</v>
      </c>
      <c r="R36" s="813">
        <v>486</v>
      </c>
      <c r="S36" s="847">
        <f t="shared" si="2"/>
        <v>20134</v>
      </c>
      <c r="T36" s="872">
        <f>K36+S36</f>
        <v>53204</v>
      </c>
      <c r="U36" s="735"/>
      <c r="V36" s="735"/>
      <c r="W36" s="735"/>
      <c r="X36" s="735"/>
      <c r="Y36" s="735"/>
      <c r="Z36" s="735"/>
      <c r="AA36" s="735"/>
      <c r="AB36" s="735"/>
      <c r="AC36" s="735"/>
      <c r="AD36" s="735"/>
      <c r="AE36" s="735"/>
      <c r="AF36" s="735"/>
      <c r="AG36" s="735"/>
      <c r="AH36" s="735"/>
      <c r="AI36" s="735"/>
      <c r="AJ36" s="735"/>
      <c r="AK36" s="735"/>
      <c r="AL36" s="735"/>
      <c r="AM36" s="735"/>
      <c r="AN36" s="735"/>
      <c r="AO36" s="735"/>
      <c r="AP36" s="735"/>
      <c r="AQ36" s="735"/>
      <c r="AR36" s="735"/>
      <c r="AS36" s="735"/>
      <c r="AT36" s="735"/>
      <c r="AU36" s="735"/>
      <c r="AV36" s="735"/>
      <c r="AW36" s="735"/>
      <c r="AX36" s="735"/>
      <c r="AY36" s="735"/>
      <c r="AZ36" s="735"/>
      <c r="BA36" s="735"/>
      <c r="BB36" s="735"/>
      <c r="BC36" s="735"/>
    </row>
    <row r="37" spans="1:55" s="179" customFormat="1">
      <c r="A37" s="199">
        <f t="shared" si="5"/>
        <v>22</v>
      </c>
      <c r="B37" s="806">
        <v>6895</v>
      </c>
      <c r="C37" s="807" t="s">
        <v>313</v>
      </c>
      <c r="D37" s="745" t="s">
        <v>314</v>
      </c>
      <c r="E37" s="803" t="s">
        <v>308</v>
      </c>
      <c r="F37" s="826">
        <v>33581</v>
      </c>
      <c r="G37" s="822"/>
      <c r="H37" s="822"/>
      <c r="I37" s="804">
        <v>46134</v>
      </c>
      <c r="J37" s="844">
        <v>636</v>
      </c>
      <c r="K37" s="872">
        <f t="shared" si="0"/>
        <v>34217</v>
      </c>
      <c r="L37" s="848">
        <f t="shared" si="1"/>
        <v>10529</v>
      </c>
      <c r="M37" s="872">
        <v>495</v>
      </c>
      <c r="N37" s="847">
        <v>0</v>
      </c>
      <c r="O37" s="821">
        <f t="shared" si="4"/>
        <v>496</v>
      </c>
      <c r="P37" s="872">
        <v>187</v>
      </c>
      <c r="Q37" s="813">
        <v>21918</v>
      </c>
      <c r="R37" s="813">
        <v>653</v>
      </c>
      <c r="S37" s="847">
        <f t="shared" si="2"/>
        <v>34278</v>
      </c>
      <c r="T37" s="873">
        <f>K37+S37</f>
        <v>68495</v>
      </c>
      <c r="U37" s="735"/>
      <c r="V37" s="735"/>
      <c r="W37" s="735"/>
      <c r="X37" s="735"/>
      <c r="Y37" s="735"/>
      <c r="Z37" s="735"/>
      <c r="AA37" s="735"/>
      <c r="AB37" s="735"/>
      <c r="AC37" s="735"/>
      <c r="AD37" s="735"/>
      <c r="AE37" s="735"/>
      <c r="AF37" s="735"/>
      <c r="AG37" s="735"/>
      <c r="AH37" s="735"/>
      <c r="AI37" s="735"/>
      <c r="AJ37" s="735"/>
      <c r="AK37" s="735"/>
      <c r="AL37" s="735"/>
      <c r="AM37" s="735"/>
      <c r="AN37" s="735"/>
      <c r="AO37" s="735"/>
      <c r="AP37" s="735"/>
      <c r="AQ37" s="735"/>
      <c r="AR37" s="735"/>
      <c r="AS37" s="735"/>
      <c r="AT37" s="735"/>
      <c r="AU37" s="735"/>
      <c r="AV37" s="735"/>
      <c r="AW37" s="735"/>
      <c r="AX37" s="735"/>
      <c r="AY37" s="735"/>
      <c r="AZ37" s="735"/>
      <c r="BA37" s="735"/>
      <c r="BB37" s="735"/>
      <c r="BC37" s="735"/>
    </row>
    <row r="38" spans="1:55" s="179" customFormat="1">
      <c r="A38" s="199">
        <f>A37+1</f>
        <v>23</v>
      </c>
      <c r="B38" s="751">
        <v>6938</v>
      </c>
      <c r="C38" s="745" t="s">
        <v>313</v>
      </c>
      <c r="D38" s="745" t="s">
        <v>315</v>
      </c>
      <c r="E38" s="746" t="s">
        <v>316</v>
      </c>
      <c r="F38" s="813">
        <v>36173</v>
      </c>
      <c r="G38" s="813"/>
      <c r="H38" s="813"/>
      <c r="I38" s="748">
        <v>46011</v>
      </c>
      <c r="J38" s="874">
        <v>1143</v>
      </c>
      <c r="K38" s="847">
        <f t="shared" si="0"/>
        <v>37316</v>
      </c>
      <c r="L38" s="848">
        <f t="shared" si="1"/>
        <v>11482</v>
      </c>
      <c r="M38" s="821">
        <v>495</v>
      </c>
      <c r="N38" s="847">
        <v>0</v>
      </c>
      <c r="O38" s="821">
        <f t="shared" si="4"/>
        <v>541</v>
      </c>
      <c r="P38" s="821">
        <v>187</v>
      </c>
      <c r="Q38" s="813">
        <v>13493</v>
      </c>
      <c r="R38" s="813">
        <v>404</v>
      </c>
      <c r="S38" s="847">
        <f t="shared" si="2"/>
        <v>26602</v>
      </c>
      <c r="T38" s="871">
        <f>SUM(K38+S38)</f>
        <v>63918</v>
      </c>
      <c r="U38" s="735"/>
      <c r="V38" s="735"/>
      <c r="W38" s="735"/>
      <c r="X38" s="735"/>
      <c r="Y38" s="735"/>
      <c r="Z38" s="735"/>
      <c r="AA38" s="735"/>
      <c r="AB38" s="735"/>
      <c r="AC38" s="735"/>
      <c r="AD38" s="735"/>
      <c r="AE38" s="735"/>
      <c r="AF38" s="735"/>
      <c r="AG38" s="735"/>
      <c r="AH38" s="735"/>
      <c r="AI38" s="735"/>
      <c r="AJ38" s="735"/>
      <c r="AK38" s="735"/>
      <c r="AL38" s="735"/>
      <c r="AM38" s="735"/>
      <c r="AN38" s="735"/>
      <c r="AO38" s="735"/>
      <c r="AP38" s="735"/>
      <c r="AQ38" s="735"/>
      <c r="AR38" s="735"/>
      <c r="AS38" s="735"/>
      <c r="AT38" s="735"/>
      <c r="AU38" s="735"/>
      <c r="AV38" s="735"/>
      <c r="AW38" s="735"/>
      <c r="AX38" s="735"/>
      <c r="AY38" s="735"/>
      <c r="AZ38" s="735"/>
      <c r="BA38" s="735"/>
      <c r="BB38" s="735"/>
      <c r="BC38" s="735"/>
    </row>
    <row r="39" spans="1:55" s="179" customFormat="1">
      <c r="A39" s="199">
        <f t="shared" si="5"/>
        <v>24</v>
      </c>
      <c r="B39" s="751">
        <v>6657</v>
      </c>
      <c r="C39" s="745" t="s">
        <v>313</v>
      </c>
      <c r="D39" s="802" t="s">
        <v>317</v>
      </c>
      <c r="E39" s="809" t="s">
        <v>81</v>
      </c>
      <c r="F39" s="821">
        <v>32355</v>
      </c>
      <c r="G39" s="813"/>
      <c r="H39" s="813"/>
      <c r="I39" s="748">
        <v>46098</v>
      </c>
      <c r="J39" s="866">
        <v>715</v>
      </c>
      <c r="K39" s="847">
        <f t="shared" si="0"/>
        <v>33070</v>
      </c>
      <c r="L39" s="848">
        <f t="shared" si="1"/>
        <v>10176</v>
      </c>
      <c r="M39" s="821">
        <v>495</v>
      </c>
      <c r="N39" s="847">
        <v>0</v>
      </c>
      <c r="O39" s="821">
        <f t="shared" si="4"/>
        <v>480</v>
      </c>
      <c r="P39" s="821">
        <v>187</v>
      </c>
      <c r="Q39" s="813">
        <v>8310</v>
      </c>
      <c r="R39" s="813">
        <v>486</v>
      </c>
      <c r="S39" s="847">
        <f t="shared" si="2"/>
        <v>20134</v>
      </c>
      <c r="T39" s="847">
        <f>SUM(K39+S39)</f>
        <v>53204</v>
      </c>
      <c r="U39" s="735"/>
      <c r="V39" s="735"/>
      <c r="W39" s="735"/>
      <c r="X39" s="735"/>
      <c r="Y39" s="735"/>
      <c r="Z39" s="735"/>
      <c r="AA39" s="735"/>
      <c r="AB39" s="735"/>
      <c r="AC39" s="735"/>
      <c r="AD39" s="735"/>
      <c r="AE39" s="735"/>
      <c r="AF39" s="735"/>
      <c r="AG39" s="735"/>
      <c r="AH39" s="735"/>
      <c r="AI39" s="735"/>
      <c r="AJ39" s="735"/>
      <c r="AK39" s="735"/>
      <c r="AL39" s="735"/>
      <c r="AM39" s="735"/>
      <c r="AN39" s="735"/>
      <c r="AO39" s="735"/>
      <c r="AP39" s="735"/>
      <c r="AQ39" s="735"/>
      <c r="AR39" s="735"/>
      <c r="AS39" s="735"/>
      <c r="AT39" s="735"/>
      <c r="AU39" s="735"/>
      <c r="AV39" s="735"/>
      <c r="AW39" s="735"/>
      <c r="AX39" s="735"/>
      <c r="AY39" s="735"/>
      <c r="AZ39" s="735"/>
      <c r="BA39" s="735"/>
      <c r="BB39" s="735"/>
      <c r="BC39" s="735"/>
    </row>
    <row r="40" spans="1:55" s="179" customFormat="1">
      <c r="A40" s="199">
        <f t="shared" si="5"/>
        <v>25</v>
      </c>
      <c r="B40" s="787">
        <v>6552</v>
      </c>
      <c r="C40" s="745" t="s">
        <v>306</v>
      </c>
      <c r="D40" s="810" t="s">
        <v>318</v>
      </c>
      <c r="E40" s="809" t="s">
        <v>81</v>
      </c>
      <c r="F40" s="821">
        <v>32355</v>
      </c>
      <c r="G40" s="821"/>
      <c r="H40" s="813"/>
      <c r="I40" s="790">
        <v>46203</v>
      </c>
      <c r="J40" s="857">
        <v>409</v>
      </c>
      <c r="K40" s="847">
        <f t="shared" si="0"/>
        <v>32764</v>
      </c>
      <c r="L40" s="848">
        <f t="shared" si="1"/>
        <v>10081</v>
      </c>
      <c r="M40" s="821">
        <v>495</v>
      </c>
      <c r="N40" s="847">
        <v>0</v>
      </c>
      <c r="O40" s="821">
        <f t="shared" si="4"/>
        <v>475</v>
      </c>
      <c r="P40" s="821">
        <v>187</v>
      </c>
      <c r="Q40" s="821">
        <v>8310</v>
      </c>
      <c r="R40" s="821">
        <v>486</v>
      </c>
      <c r="S40" s="847">
        <f t="shared" si="2"/>
        <v>20034</v>
      </c>
      <c r="T40" s="871">
        <f>SUM(K40+S40)</f>
        <v>52798</v>
      </c>
      <c r="U40" s="735"/>
      <c r="V40" s="735"/>
      <c r="W40" s="735"/>
      <c r="X40" s="735"/>
      <c r="Y40" s="735"/>
      <c r="Z40" s="735"/>
      <c r="AA40" s="735"/>
      <c r="AB40" s="735"/>
      <c r="AC40" s="735"/>
      <c r="AD40" s="735"/>
      <c r="AE40" s="735"/>
      <c r="AF40" s="735"/>
      <c r="AG40" s="735"/>
      <c r="AH40" s="735"/>
      <c r="AI40" s="735"/>
      <c r="AJ40" s="735"/>
      <c r="AK40" s="735"/>
      <c r="AL40" s="735"/>
      <c r="AM40" s="735"/>
      <c r="AN40" s="735"/>
      <c r="AO40" s="735"/>
      <c r="AP40" s="735"/>
      <c r="AQ40" s="735"/>
      <c r="AR40" s="735"/>
      <c r="AS40" s="735"/>
      <c r="AT40" s="735"/>
      <c r="AU40" s="735"/>
      <c r="AV40" s="735"/>
      <c r="AW40" s="735"/>
      <c r="AX40" s="735"/>
      <c r="AY40" s="735"/>
      <c r="AZ40" s="735"/>
      <c r="BA40" s="735"/>
      <c r="BB40" s="735"/>
      <c r="BC40" s="735"/>
    </row>
    <row r="41" spans="1:55">
      <c r="A41" s="736"/>
      <c r="B41" s="736"/>
      <c r="C41" s="736"/>
      <c r="D41" s="993" t="s">
        <v>119</v>
      </c>
      <c r="E41" s="994" t="s">
        <v>120</v>
      </c>
      <c r="F41" s="995">
        <f>SUM(F16:F40)</f>
        <v>800848</v>
      </c>
      <c r="G41" s="996">
        <f ca="1">SUM(G16:G76)</f>
        <v>0</v>
      </c>
      <c r="H41" s="996">
        <f ca="1">SUM(H16:H76)</f>
        <v>0</v>
      </c>
      <c r="I41" s="994" t="s">
        <v>120</v>
      </c>
      <c r="J41" s="996">
        <f>SUM(J16:J40)</f>
        <v>14011</v>
      </c>
      <c r="K41" s="996">
        <f>SUM(K16:K40)</f>
        <v>814859</v>
      </c>
      <c r="L41" s="996">
        <f>SUM(L16:L40)</f>
        <v>250730</v>
      </c>
      <c r="M41" s="996">
        <f>SUM(M16:M40)</f>
        <v>12375</v>
      </c>
      <c r="N41" s="997">
        <f ca="1">SUM(N16:N76)</f>
        <v>0</v>
      </c>
      <c r="O41" s="997">
        <f t="shared" ref="O41:T41" si="7">SUM(O16:O40)</f>
        <v>11817</v>
      </c>
      <c r="P41" s="997">
        <f t="shared" si="7"/>
        <v>4675</v>
      </c>
      <c r="Q41" s="997">
        <f t="shared" si="7"/>
        <v>252717</v>
      </c>
      <c r="R41" s="997">
        <f t="shared" si="7"/>
        <v>10448</v>
      </c>
      <c r="S41" s="997">
        <f t="shared" si="7"/>
        <v>542762</v>
      </c>
      <c r="T41" s="998">
        <f t="shared" si="7"/>
        <v>1357621</v>
      </c>
      <c r="U41" s="686"/>
      <c r="V41" s="686"/>
      <c r="W41" s="686"/>
      <c r="X41" s="686"/>
      <c r="Y41" s="686"/>
      <c r="Z41" s="686"/>
      <c r="AA41" s="686"/>
      <c r="AB41" s="686"/>
      <c r="AC41" s="686"/>
      <c r="AD41" s="686"/>
      <c r="AE41" s="686"/>
      <c r="AF41" s="686"/>
      <c r="AG41" s="686"/>
      <c r="AH41" s="686"/>
      <c r="AI41" s="686"/>
      <c r="AJ41" s="686"/>
      <c r="AK41" s="686"/>
      <c r="AL41" s="686"/>
      <c r="AM41" s="686"/>
      <c r="AN41" s="686"/>
      <c r="AO41" s="686"/>
      <c r="AP41" s="686"/>
      <c r="AQ41" s="686"/>
      <c r="AR41" s="686"/>
      <c r="AS41" s="686"/>
      <c r="AT41" s="686"/>
      <c r="AU41" s="686"/>
      <c r="AV41" s="686"/>
      <c r="AW41" s="686"/>
      <c r="AX41" s="686"/>
      <c r="AY41" s="686"/>
      <c r="AZ41" s="686"/>
      <c r="BA41" s="686"/>
      <c r="BB41" s="686"/>
      <c r="BC41" s="686"/>
    </row>
    <row r="42" spans="1:55">
      <c r="A42" s="682" t="s">
        <v>121</v>
      </c>
      <c r="B42" s="686"/>
      <c r="C42" s="686"/>
      <c r="D42" s="737"/>
      <c r="E42" s="686"/>
      <c r="F42" s="686"/>
      <c r="G42" s="686"/>
      <c r="H42" s="686"/>
      <c r="I42" s="686"/>
      <c r="J42" s="686"/>
      <c r="K42" s="686"/>
      <c r="L42" s="686"/>
      <c r="M42" s="686"/>
      <c r="N42" s="686"/>
      <c r="O42" s="686"/>
      <c r="P42" s="686"/>
      <c r="Q42" s="686"/>
      <c r="R42" s="686"/>
      <c r="S42" s="686"/>
      <c r="T42" s="686"/>
      <c r="U42" s="686"/>
      <c r="V42" s="686"/>
      <c r="W42" s="686"/>
      <c r="X42" s="686"/>
      <c r="Y42" s="686"/>
      <c r="Z42" s="686"/>
      <c r="AA42" s="686"/>
      <c r="AB42" s="686"/>
      <c r="AC42" s="686"/>
      <c r="AD42" s="686"/>
      <c r="AE42" s="686"/>
      <c r="AF42" s="686"/>
      <c r="AG42" s="686"/>
      <c r="AH42" s="686"/>
      <c r="AI42" s="686"/>
      <c r="AJ42" s="686"/>
      <c r="AK42" s="686"/>
      <c r="AL42" s="686"/>
      <c r="AM42" s="686"/>
      <c r="AN42" s="686"/>
      <c r="AO42" s="686"/>
      <c r="AP42" s="686"/>
      <c r="AQ42" s="686"/>
      <c r="AR42" s="686"/>
      <c r="AS42" s="686"/>
      <c r="AT42" s="686"/>
      <c r="AU42" s="686"/>
      <c r="AV42" s="686"/>
      <c r="AW42" s="686"/>
      <c r="AX42" s="686"/>
      <c r="AY42" s="686"/>
      <c r="AZ42" s="686"/>
      <c r="BA42" s="686"/>
      <c r="BB42" s="686"/>
      <c r="BC42" s="686"/>
    </row>
    <row r="43" spans="1:55">
      <c r="A43" s="682" t="s">
        <v>122</v>
      </c>
      <c r="B43" s="686"/>
      <c r="C43" s="686"/>
      <c r="D43" s="737"/>
      <c r="E43" s="686"/>
      <c r="F43" s="686"/>
      <c r="G43" s="686"/>
      <c r="H43" s="686"/>
      <c r="I43" s="686"/>
      <c r="J43" s="686"/>
      <c r="K43" s="686"/>
      <c r="L43" s="738"/>
      <c r="M43" s="738"/>
      <c r="N43" s="686"/>
      <c r="O43" s="686"/>
      <c r="P43" s="686"/>
      <c r="Q43" s="686"/>
      <c r="R43" s="686"/>
      <c r="S43" s="686"/>
      <c r="T43" s="686"/>
      <c r="U43" s="686"/>
      <c r="V43" s="686"/>
      <c r="W43" s="686"/>
      <c r="X43" s="686"/>
      <c r="Y43" s="686"/>
      <c r="Z43" s="686"/>
      <c r="AA43" s="686"/>
      <c r="AB43" s="686"/>
      <c r="AC43" s="686"/>
      <c r="AD43" s="686"/>
      <c r="AE43" s="686"/>
      <c r="AF43" s="686"/>
      <c r="AG43" s="686"/>
      <c r="AH43" s="686"/>
      <c r="AI43" s="686"/>
      <c r="AJ43" s="686"/>
      <c r="AK43" s="686"/>
      <c r="AL43" s="686"/>
      <c r="AM43" s="686"/>
      <c r="AN43" s="686"/>
      <c r="AO43" s="686"/>
      <c r="AP43" s="686"/>
      <c r="AQ43" s="686"/>
      <c r="AR43" s="686"/>
      <c r="AS43" s="686"/>
      <c r="AT43" s="686"/>
      <c r="AU43" s="686"/>
      <c r="AV43" s="686"/>
      <c r="AW43" s="686"/>
      <c r="AX43" s="686"/>
      <c r="AY43" s="686"/>
      <c r="AZ43" s="686"/>
      <c r="BA43" s="686"/>
      <c r="BB43" s="686"/>
      <c r="BC43" s="686"/>
    </row>
    <row r="44" spans="1:55">
      <c r="A44" s="682" t="s">
        <v>123</v>
      </c>
      <c r="B44" s="686"/>
      <c r="C44" s="686"/>
      <c r="D44" s="737"/>
      <c r="E44" s="686"/>
      <c r="F44" s="686"/>
      <c r="G44" s="686"/>
      <c r="H44" s="686"/>
      <c r="I44" s="686"/>
      <c r="J44" s="686"/>
      <c r="K44" s="686"/>
      <c r="L44" s="686"/>
      <c r="M44" s="686"/>
      <c r="N44" s="686"/>
      <c r="O44" s="686"/>
      <c r="P44" s="686"/>
      <c r="Q44" s="686"/>
      <c r="R44" s="686"/>
      <c r="S44" s="686"/>
      <c r="T44" s="686"/>
      <c r="U44" s="686"/>
      <c r="V44" s="686"/>
      <c r="W44" s="686"/>
      <c r="X44" s="686"/>
      <c r="Y44" s="686"/>
      <c r="Z44" s="686"/>
      <c r="AA44" s="686"/>
      <c r="AB44" s="686"/>
      <c r="AC44" s="686"/>
      <c r="AD44" s="686"/>
      <c r="AE44" s="686"/>
      <c r="AF44" s="686"/>
      <c r="AG44" s="686"/>
      <c r="AH44" s="686"/>
      <c r="AI44" s="686"/>
      <c r="AJ44" s="686"/>
      <c r="AK44" s="686"/>
      <c r="AL44" s="686"/>
      <c r="AM44" s="686"/>
      <c r="AN44" s="686"/>
      <c r="AO44" s="686"/>
      <c r="AP44" s="686"/>
      <c r="AQ44" s="686"/>
      <c r="AR44" s="686"/>
      <c r="AS44" s="686"/>
      <c r="AT44" s="686"/>
      <c r="AU44" s="686"/>
      <c r="AV44" s="686"/>
      <c r="AW44" s="686"/>
      <c r="AX44" s="686"/>
      <c r="AY44" s="686"/>
      <c r="AZ44" s="686"/>
      <c r="BA44" s="686"/>
      <c r="BB44" s="686"/>
      <c r="BC44" s="686"/>
    </row>
    <row r="45" spans="1:55" ht="15.75">
      <c r="A45" s="682"/>
      <c r="B45" s="682"/>
      <c r="C45" s="682"/>
      <c r="D45" s="683"/>
      <c r="E45" s="682"/>
      <c r="F45" s="684" t="s">
        <v>0</v>
      </c>
      <c r="G45" s="682"/>
      <c r="H45" s="682"/>
      <c r="I45" s="682"/>
      <c r="J45" s="682"/>
      <c r="K45" s="682"/>
      <c r="L45" s="682"/>
      <c r="M45" s="682"/>
      <c r="N45" s="682"/>
      <c r="O45" s="682"/>
      <c r="P45" s="682"/>
      <c r="Q45" s="682"/>
      <c r="R45" s="682"/>
      <c r="S45" s="685" t="s">
        <v>0</v>
      </c>
      <c r="T45" s="682"/>
      <c r="U45" s="686"/>
      <c r="V45" s="686"/>
      <c r="W45" s="686"/>
      <c r="X45" s="686"/>
      <c r="Y45" s="686"/>
      <c r="Z45" s="686"/>
      <c r="AA45" s="686"/>
      <c r="AB45" s="686"/>
      <c r="AC45" s="686"/>
      <c r="AD45" s="686"/>
      <c r="AE45" s="686"/>
      <c r="AF45" s="686"/>
      <c r="AG45" s="686"/>
      <c r="AH45" s="686"/>
      <c r="AI45" s="686"/>
      <c r="AJ45" s="686"/>
      <c r="AK45" s="686"/>
      <c r="AL45" s="686"/>
      <c r="AM45" s="686"/>
      <c r="AN45" s="686"/>
      <c r="AO45" s="686"/>
      <c r="AP45" s="686"/>
      <c r="AQ45" s="686"/>
      <c r="AR45" s="686"/>
      <c r="AS45" s="686"/>
      <c r="AT45" s="686"/>
      <c r="AU45" s="686"/>
      <c r="AV45" s="686"/>
      <c r="AW45" s="686"/>
      <c r="AX45" s="686"/>
      <c r="AY45" s="686"/>
      <c r="AZ45" s="686"/>
      <c r="BA45" s="686"/>
      <c r="BB45" s="686"/>
      <c r="BC45" s="686"/>
    </row>
    <row r="46" spans="1:55" ht="12.75">
      <c r="A46" s="685" t="s">
        <v>1</v>
      </c>
      <c r="B46" s="685"/>
      <c r="C46" s="685"/>
      <c r="D46" s="687" t="s">
        <v>2</v>
      </c>
      <c r="E46" s="682"/>
      <c r="F46" s="685" t="s">
        <v>0</v>
      </c>
      <c r="G46" s="682"/>
      <c r="H46" s="682"/>
      <c r="I46" s="682"/>
      <c r="J46" s="682"/>
      <c r="K46" s="682"/>
      <c r="L46" s="682"/>
      <c r="M46" s="682"/>
      <c r="N46" s="682"/>
      <c r="O46" s="682"/>
      <c r="P46" s="682"/>
      <c r="Q46" s="682"/>
      <c r="R46" s="682"/>
      <c r="S46" s="682"/>
      <c r="T46" s="682"/>
      <c r="U46" s="686"/>
      <c r="V46" s="686"/>
      <c r="W46" s="686"/>
      <c r="X46" s="686"/>
      <c r="Y46" s="686"/>
      <c r="Z46" s="686"/>
      <c r="AA46" s="686"/>
      <c r="AB46" s="686"/>
      <c r="AC46" s="686"/>
      <c r="AD46" s="686"/>
      <c r="AE46" s="686"/>
      <c r="AF46" s="686"/>
      <c r="AG46" s="686"/>
      <c r="AH46" s="686"/>
      <c r="AI46" s="686"/>
      <c r="AJ46" s="686"/>
      <c r="AK46" s="686"/>
      <c r="AL46" s="686"/>
      <c r="AM46" s="686"/>
      <c r="AN46" s="686"/>
      <c r="AO46" s="686"/>
      <c r="AP46" s="686"/>
      <c r="AQ46" s="686"/>
      <c r="AR46" s="686"/>
      <c r="AS46" s="686"/>
      <c r="AT46" s="686"/>
      <c r="AU46" s="686"/>
    </row>
    <row r="47" spans="1:55" ht="12.75">
      <c r="A47" s="685"/>
      <c r="B47" s="685"/>
      <c r="C47" s="685"/>
      <c r="D47" s="687"/>
      <c r="E47" s="682"/>
      <c r="F47" s="682"/>
      <c r="G47" s="682"/>
      <c r="H47" s="682"/>
      <c r="I47" s="682"/>
      <c r="J47" s="682"/>
      <c r="K47" s="682"/>
      <c r="L47" s="682"/>
      <c r="M47" s="682"/>
      <c r="N47" s="682"/>
      <c r="O47" s="682"/>
      <c r="P47" s="682"/>
      <c r="Q47" s="682"/>
      <c r="R47" s="682"/>
      <c r="S47" s="682"/>
      <c r="T47" s="682"/>
      <c r="U47" s="686"/>
      <c r="V47" s="686"/>
      <c r="W47" s="686"/>
      <c r="X47" s="686"/>
      <c r="Y47" s="686"/>
      <c r="Z47" s="686"/>
      <c r="AA47" s="686"/>
      <c r="AB47" s="686"/>
      <c r="AC47" s="686"/>
      <c r="AD47" s="686"/>
      <c r="AE47" s="686"/>
      <c r="AF47" s="686"/>
      <c r="AG47" s="686"/>
      <c r="AH47" s="686"/>
      <c r="AI47" s="686"/>
      <c r="AJ47" s="686"/>
      <c r="AK47" s="686"/>
      <c r="AL47" s="686"/>
      <c r="AM47" s="686"/>
      <c r="AN47" s="686"/>
      <c r="AO47" s="686"/>
      <c r="AP47" s="686"/>
      <c r="AQ47" s="686"/>
      <c r="AR47" s="686"/>
      <c r="AS47" s="686"/>
      <c r="AT47" s="686"/>
      <c r="AU47" s="686"/>
    </row>
    <row r="48" spans="1:55" ht="12.75">
      <c r="A48" s="685" t="s">
        <v>3</v>
      </c>
      <c r="B48" s="685"/>
      <c r="C48" s="685"/>
      <c r="D48" s="687" t="s">
        <v>4</v>
      </c>
      <c r="E48" s="682"/>
      <c r="F48" s="682"/>
      <c r="G48" s="682"/>
      <c r="H48" s="682"/>
      <c r="I48" s="682"/>
      <c r="J48" s="682"/>
      <c r="K48" s="682"/>
      <c r="L48" s="682"/>
      <c r="M48" s="682"/>
      <c r="N48" s="682"/>
      <c r="O48" s="682"/>
      <c r="P48" s="682"/>
      <c r="Q48" s="682"/>
      <c r="R48" s="682"/>
      <c r="S48" s="682"/>
      <c r="T48" s="682"/>
      <c r="U48" s="686"/>
      <c r="V48" s="686"/>
      <c r="W48" s="686"/>
      <c r="X48" s="686"/>
      <c r="Y48" s="686"/>
      <c r="Z48" s="686"/>
      <c r="AA48" s="686"/>
      <c r="AB48" s="686"/>
      <c r="AC48" s="686"/>
      <c r="AD48" s="686"/>
      <c r="AE48" s="686"/>
      <c r="AF48" s="686"/>
      <c r="AG48" s="686"/>
      <c r="AH48" s="686"/>
      <c r="AI48" s="686"/>
      <c r="AJ48" s="686"/>
      <c r="AK48" s="686"/>
      <c r="AL48" s="686"/>
      <c r="AM48" s="686"/>
      <c r="AN48" s="686"/>
      <c r="AO48" s="686"/>
      <c r="AP48" s="686"/>
      <c r="AQ48" s="686"/>
      <c r="AR48" s="686"/>
      <c r="AS48" s="686"/>
      <c r="AT48" s="686"/>
      <c r="AU48" s="686"/>
    </row>
    <row r="49" spans="1:47" ht="12.75">
      <c r="A49" s="685"/>
      <c r="B49" s="685"/>
      <c r="C49" s="685"/>
      <c r="D49" s="687"/>
      <c r="E49" s="682"/>
      <c r="F49" s="682"/>
      <c r="G49" s="682"/>
      <c r="H49" s="682"/>
      <c r="I49" s="682"/>
      <c r="J49" s="682"/>
      <c r="K49" s="682"/>
      <c r="L49" s="682"/>
      <c r="M49" s="682"/>
      <c r="N49" s="682"/>
      <c r="O49" s="682"/>
      <c r="P49" s="682"/>
      <c r="Q49" s="682"/>
      <c r="R49" s="682"/>
      <c r="S49" s="682"/>
      <c r="T49" s="682"/>
      <c r="U49" s="686"/>
      <c r="V49" s="686"/>
      <c r="W49" s="686"/>
      <c r="X49" s="686"/>
      <c r="Y49" s="686"/>
      <c r="Z49" s="686"/>
      <c r="AA49" s="686"/>
      <c r="AB49" s="686"/>
      <c r="AC49" s="686"/>
      <c r="AD49" s="686"/>
      <c r="AE49" s="686"/>
      <c r="AF49" s="686"/>
      <c r="AG49" s="686"/>
      <c r="AH49" s="686"/>
      <c r="AI49" s="686"/>
      <c r="AJ49" s="686"/>
      <c r="AK49" s="686"/>
      <c r="AL49" s="686"/>
      <c r="AM49" s="686"/>
      <c r="AN49" s="686"/>
      <c r="AO49" s="686"/>
      <c r="AP49" s="686"/>
      <c r="AQ49" s="686"/>
      <c r="AR49" s="686"/>
      <c r="AS49" s="686"/>
      <c r="AT49" s="686"/>
      <c r="AU49" s="686"/>
    </row>
    <row r="50" spans="1:47" ht="12.75">
      <c r="A50" s="685" t="s">
        <v>5</v>
      </c>
      <c r="B50" s="685"/>
      <c r="C50" s="685"/>
      <c r="D50" s="687" t="s">
        <v>319</v>
      </c>
      <c r="E50" s="688"/>
      <c r="F50" s="688"/>
      <c r="G50" s="688"/>
      <c r="H50" s="688"/>
      <c r="I50" s="682"/>
      <c r="J50" s="682"/>
      <c r="K50" s="682"/>
      <c r="L50" s="682"/>
      <c r="M50" s="682"/>
      <c r="N50" s="682"/>
      <c r="O50" s="682"/>
      <c r="P50" s="682"/>
      <c r="Q50" s="682"/>
      <c r="R50" s="682"/>
      <c r="S50" s="682"/>
      <c r="T50" s="682"/>
      <c r="U50" s="686"/>
      <c r="V50" s="686"/>
      <c r="W50" s="686"/>
      <c r="X50" s="686"/>
      <c r="Y50" s="686"/>
      <c r="Z50" s="686"/>
      <c r="AA50" s="686"/>
      <c r="AB50" s="686"/>
      <c r="AC50" s="686"/>
      <c r="AD50" s="686"/>
      <c r="AE50" s="686"/>
      <c r="AF50" s="686"/>
      <c r="AG50" s="686"/>
      <c r="AH50" s="686"/>
      <c r="AI50" s="686"/>
      <c r="AJ50" s="686"/>
      <c r="AK50" s="686"/>
      <c r="AL50" s="686"/>
      <c r="AM50" s="686"/>
      <c r="AN50" s="686"/>
      <c r="AO50" s="686"/>
      <c r="AP50" s="686"/>
      <c r="AQ50" s="686"/>
      <c r="AR50" s="686"/>
      <c r="AS50" s="686"/>
      <c r="AT50" s="686"/>
      <c r="AU50" s="686"/>
    </row>
    <row r="51" spans="1:47" ht="12.75">
      <c r="A51" s="685"/>
      <c r="B51" s="685"/>
      <c r="C51" s="685"/>
      <c r="D51" s="687"/>
      <c r="E51" s="688"/>
      <c r="F51" s="688"/>
      <c r="G51" s="688"/>
      <c r="H51" s="688"/>
      <c r="I51" s="682"/>
      <c r="J51" s="682"/>
      <c r="K51" s="682"/>
      <c r="L51" s="682"/>
      <c r="M51" s="682"/>
      <c r="N51" s="682"/>
      <c r="O51" s="682"/>
      <c r="P51" s="682"/>
      <c r="Q51" s="682"/>
      <c r="R51" s="682"/>
      <c r="S51" s="682"/>
      <c r="T51" s="682"/>
      <c r="U51" s="686"/>
      <c r="V51" s="686"/>
      <c r="W51" s="686"/>
      <c r="X51" s="686"/>
      <c r="Y51" s="686"/>
      <c r="Z51" s="686"/>
      <c r="AA51" s="686"/>
      <c r="AB51" s="686"/>
      <c r="AC51" s="686"/>
      <c r="AD51" s="686"/>
      <c r="AE51" s="686"/>
      <c r="AF51" s="686"/>
      <c r="AG51" s="686"/>
      <c r="AH51" s="686"/>
      <c r="AI51" s="686"/>
      <c r="AJ51" s="686"/>
      <c r="AK51" s="686"/>
      <c r="AL51" s="686"/>
      <c r="AM51" s="686"/>
      <c r="AN51" s="686"/>
      <c r="AO51" s="686"/>
      <c r="AP51" s="686"/>
      <c r="AQ51" s="686"/>
      <c r="AR51" s="686"/>
      <c r="AS51" s="686"/>
      <c r="AT51" s="686"/>
      <c r="AU51" s="686"/>
    </row>
    <row r="52" spans="1:47" ht="12.75">
      <c r="A52" s="685" t="s">
        <v>7</v>
      </c>
      <c r="B52" s="685"/>
      <c r="C52" s="685"/>
      <c r="D52" s="687" t="s">
        <v>8</v>
      </c>
      <c r="E52" s="688"/>
      <c r="F52" s="688"/>
      <c r="G52" s="87"/>
      <c r="H52" s="685" t="s">
        <v>270</v>
      </c>
      <c r="I52" s="682"/>
      <c r="J52" s="682"/>
      <c r="K52" s="682"/>
      <c r="L52" s="86"/>
      <c r="M52" s="86"/>
      <c r="N52" s="86"/>
      <c r="O52" s="86"/>
      <c r="P52" s="86"/>
      <c r="Q52" s="86"/>
      <c r="R52" s="86"/>
      <c r="S52" s="86"/>
      <c r="T52" s="682"/>
      <c r="U52" s="686"/>
      <c r="V52" s="686"/>
      <c r="W52" s="686"/>
      <c r="X52" s="686"/>
      <c r="Y52" s="686"/>
      <c r="Z52" s="686"/>
      <c r="AA52" s="686"/>
      <c r="AB52" s="686"/>
      <c r="AC52" s="686"/>
      <c r="AD52" s="686"/>
      <c r="AE52" s="686"/>
      <c r="AF52" s="686"/>
      <c r="AG52" s="686"/>
      <c r="AH52" s="686"/>
      <c r="AI52" s="686"/>
      <c r="AJ52" s="686"/>
      <c r="AK52" s="686"/>
      <c r="AL52" s="686"/>
      <c r="AM52" s="686"/>
      <c r="AN52" s="686"/>
      <c r="AO52" s="686"/>
      <c r="AP52" s="686"/>
      <c r="AQ52" s="686"/>
      <c r="AR52" s="686"/>
      <c r="AS52" s="686"/>
      <c r="AT52" s="686"/>
      <c r="AU52" s="686"/>
    </row>
    <row r="53" spans="1:47" ht="15">
      <c r="A53" s="682"/>
      <c r="B53" s="682"/>
      <c r="C53" s="682"/>
      <c r="D53" s="683"/>
      <c r="E53" s="682"/>
      <c r="F53" s="690"/>
      <c r="G53" s="690"/>
      <c r="H53" s="690"/>
      <c r="I53" s="690"/>
      <c r="J53" s="690"/>
      <c r="K53" s="682"/>
      <c r="L53" s="682"/>
      <c r="M53" s="682"/>
      <c r="N53" s="682"/>
      <c r="O53" s="682"/>
      <c r="P53" s="682"/>
      <c r="Q53" s="690"/>
      <c r="R53" s="690"/>
      <c r="S53" s="682"/>
      <c r="T53" s="682"/>
      <c r="U53" s="686"/>
      <c r="V53" s="686"/>
      <c r="W53" s="686"/>
      <c r="X53" s="686"/>
      <c r="Y53" s="686"/>
      <c r="Z53" s="686"/>
      <c r="AA53" s="686"/>
      <c r="AB53" s="686"/>
      <c r="AC53" s="686"/>
      <c r="AD53" s="686"/>
      <c r="AE53" s="686"/>
      <c r="AF53" s="686"/>
      <c r="AG53" s="686"/>
      <c r="AH53" s="686"/>
      <c r="AI53" s="686"/>
      <c r="AJ53" s="686"/>
      <c r="AK53" s="686"/>
      <c r="AL53" s="686"/>
      <c r="AM53" s="686"/>
      <c r="AN53" s="686"/>
      <c r="AO53" s="686"/>
      <c r="AP53" s="686"/>
      <c r="AQ53" s="686"/>
      <c r="AR53" s="686"/>
      <c r="AS53" s="686"/>
      <c r="AT53" s="686"/>
      <c r="AU53" s="686"/>
    </row>
    <row r="54" spans="1:47">
      <c r="A54" s="682"/>
      <c r="B54" s="691" t="s">
        <v>10</v>
      </c>
      <c r="C54" s="692"/>
      <c r="D54" s="693"/>
      <c r="E54" s="692"/>
      <c r="F54" s="692"/>
      <c r="G54" s="692"/>
      <c r="H54" s="692"/>
      <c r="I54" s="692"/>
      <c r="J54" s="694"/>
      <c r="K54" s="682"/>
      <c r="L54" s="682"/>
      <c r="M54" s="682"/>
      <c r="N54" s="682"/>
      <c r="O54" s="682"/>
      <c r="P54" s="682"/>
      <c r="Q54" s="691" t="s">
        <v>10</v>
      </c>
      <c r="R54" s="694"/>
      <c r="S54" s="682"/>
      <c r="T54" s="682"/>
      <c r="U54" s="686"/>
      <c r="V54" s="686"/>
      <c r="W54" s="686"/>
      <c r="X54" s="686"/>
      <c r="Y54" s="686"/>
      <c r="Z54" s="686"/>
      <c r="AA54" s="686"/>
      <c r="AB54" s="686"/>
      <c r="AC54" s="686"/>
      <c r="AD54" s="686"/>
      <c r="AE54" s="686"/>
      <c r="AF54" s="686"/>
      <c r="AG54" s="686"/>
      <c r="AH54" s="686"/>
      <c r="AI54" s="686"/>
      <c r="AJ54" s="686"/>
      <c r="AK54" s="686"/>
      <c r="AL54" s="686"/>
      <c r="AM54" s="686"/>
      <c r="AN54" s="686"/>
      <c r="AO54" s="686"/>
      <c r="AP54" s="686"/>
      <c r="AQ54" s="686"/>
      <c r="AR54" s="686"/>
      <c r="AS54" s="686"/>
      <c r="AT54" s="686"/>
      <c r="AU54" s="686"/>
    </row>
    <row r="55" spans="1:47">
      <c r="A55" s="682"/>
      <c r="B55" s="695"/>
      <c r="C55" s="682"/>
      <c r="D55" s="683"/>
      <c r="E55" s="682"/>
      <c r="F55" s="682"/>
      <c r="G55" s="682"/>
      <c r="H55" s="682"/>
      <c r="I55" s="682"/>
      <c r="J55" s="696"/>
      <c r="K55" s="682"/>
      <c r="L55" s="682"/>
      <c r="M55" s="682"/>
      <c r="N55" s="682"/>
      <c r="O55" s="682"/>
      <c r="P55" s="682"/>
      <c r="Q55" s="695"/>
      <c r="R55" s="696"/>
      <c r="S55" s="682"/>
      <c r="T55" s="682"/>
      <c r="U55" s="686"/>
      <c r="V55" s="686"/>
      <c r="W55" s="686"/>
      <c r="X55" s="686"/>
      <c r="Y55" s="686"/>
      <c r="Z55" s="686"/>
      <c r="AA55" s="686"/>
      <c r="AB55" s="686"/>
      <c r="AC55" s="686"/>
      <c r="AD55" s="686"/>
      <c r="AE55" s="686"/>
      <c r="AF55" s="686"/>
      <c r="AG55" s="686"/>
      <c r="AH55" s="686"/>
      <c r="AI55" s="686"/>
      <c r="AJ55" s="686"/>
      <c r="AK55" s="686"/>
      <c r="AL55" s="686"/>
      <c r="AM55" s="686"/>
      <c r="AN55" s="686"/>
      <c r="AO55" s="686"/>
      <c r="AP55" s="686"/>
      <c r="AQ55" s="686"/>
      <c r="AR55" s="686"/>
      <c r="AS55" s="686"/>
      <c r="AT55" s="686"/>
      <c r="AU55" s="686"/>
    </row>
    <row r="56" spans="1:47">
      <c r="A56" s="682"/>
      <c r="B56" s="697" t="s">
        <v>11</v>
      </c>
      <c r="C56" s="698" t="s">
        <v>12</v>
      </c>
      <c r="D56" s="699" t="s">
        <v>13</v>
      </c>
      <c r="E56" s="698" t="s">
        <v>14</v>
      </c>
      <c r="F56" s="700" t="s">
        <v>15</v>
      </c>
      <c r="G56" s="701" t="s">
        <v>16</v>
      </c>
      <c r="H56" s="701" t="s">
        <v>17</v>
      </c>
      <c r="I56" s="701" t="s">
        <v>18</v>
      </c>
      <c r="J56" s="702" t="s">
        <v>19</v>
      </c>
      <c r="K56" s="698" t="s">
        <v>20</v>
      </c>
      <c r="L56" s="698" t="s">
        <v>21</v>
      </c>
      <c r="M56" s="700" t="s">
        <v>22</v>
      </c>
      <c r="N56" s="700" t="s">
        <v>23</v>
      </c>
      <c r="O56" s="700" t="s">
        <v>24</v>
      </c>
      <c r="P56" s="700" t="s">
        <v>25</v>
      </c>
      <c r="Q56" s="703" t="s">
        <v>26</v>
      </c>
      <c r="R56" s="702" t="s">
        <v>27</v>
      </c>
      <c r="S56" s="703" t="s">
        <v>28</v>
      </c>
      <c r="T56" s="86" t="s">
        <v>29</v>
      </c>
      <c r="U56" s="686"/>
      <c r="V56" s="686"/>
      <c r="W56" s="686"/>
      <c r="X56" s="686"/>
      <c r="Y56" s="686"/>
      <c r="Z56" s="686"/>
      <c r="AA56" s="686"/>
      <c r="AB56" s="686"/>
      <c r="AC56" s="686"/>
      <c r="AD56" s="686"/>
      <c r="AE56" s="686"/>
      <c r="AF56" s="686"/>
      <c r="AG56" s="686"/>
      <c r="AH56" s="686"/>
      <c r="AI56" s="686"/>
      <c r="AJ56" s="686"/>
      <c r="AK56" s="686"/>
      <c r="AL56" s="686"/>
      <c r="AM56" s="686"/>
      <c r="AN56" s="686"/>
      <c r="AO56" s="686"/>
      <c r="AP56" s="686"/>
      <c r="AQ56" s="686"/>
      <c r="AR56" s="686"/>
      <c r="AS56" s="686"/>
      <c r="AT56" s="686"/>
      <c r="AU56" s="686"/>
    </row>
    <row r="57" spans="1:47">
      <c r="A57" s="704"/>
      <c r="B57" s="705" t="s">
        <v>0</v>
      </c>
      <c r="C57" s="706"/>
      <c r="D57" s="707" t="s">
        <v>0</v>
      </c>
      <c r="E57" s="708" t="s">
        <v>0</v>
      </c>
      <c r="F57" s="708" t="s">
        <v>0</v>
      </c>
      <c r="G57" s="709"/>
      <c r="H57" s="709" t="s">
        <v>0</v>
      </c>
      <c r="I57" s="710" t="s">
        <v>30</v>
      </c>
      <c r="J57" s="205"/>
      <c r="K57" s="711" t="s">
        <v>0</v>
      </c>
      <c r="L57" s="704"/>
      <c r="M57" s="711"/>
      <c r="N57" s="711"/>
      <c r="O57" s="711" t="s">
        <v>31</v>
      </c>
      <c r="P57" s="711"/>
      <c r="Q57" s="712"/>
      <c r="R57" s="713"/>
      <c r="S57" s="714"/>
      <c r="T57" s="714"/>
      <c r="U57" s="686"/>
      <c r="V57" s="686"/>
      <c r="W57" s="686"/>
      <c r="X57" s="686"/>
      <c r="Y57" s="686"/>
      <c r="Z57" s="686"/>
      <c r="AA57" s="686"/>
      <c r="AB57" s="686"/>
      <c r="AC57" s="686"/>
      <c r="AD57" s="686"/>
      <c r="AE57" s="686"/>
      <c r="AF57" s="686"/>
      <c r="AG57" s="686"/>
      <c r="AH57" s="686"/>
      <c r="AI57" s="686"/>
      <c r="AJ57" s="686"/>
      <c r="AK57" s="686"/>
      <c r="AL57" s="686"/>
      <c r="AM57" s="686"/>
      <c r="AN57" s="686"/>
      <c r="AO57" s="686"/>
      <c r="AP57" s="686"/>
      <c r="AQ57" s="686"/>
      <c r="AR57" s="686"/>
      <c r="AS57" s="686"/>
      <c r="AT57" s="686"/>
      <c r="AU57" s="686"/>
    </row>
    <row r="58" spans="1:47">
      <c r="A58" s="716"/>
      <c r="B58" s="717" t="s">
        <v>32</v>
      </c>
      <c r="C58" s="709" t="s">
        <v>32</v>
      </c>
      <c r="D58" s="718" t="s">
        <v>33</v>
      </c>
      <c r="E58" s="709" t="s">
        <v>34</v>
      </c>
      <c r="F58" s="709" t="s">
        <v>0</v>
      </c>
      <c r="G58" s="709"/>
      <c r="H58" s="709" t="s">
        <v>0</v>
      </c>
      <c r="I58" s="206"/>
      <c r="J58" s="207"/>
      <c r="K58" s="719" t="s">
        <v>35</v>
      </c>
      <c r="L58" s="720" t="s">
        <v>36</v>
      </c>
      <c r="M58" s="720" t="s">
        <v>37</v>
      </c>
      <c r="N58" s="720" t="s">
        <v>38</v>
      </c>
      <c r="O58" s="720" t="s">
        <v>39</v>
      </c>
      <c r="P58" s="704" t="s">
        <v>40</v>
      </c>
      <c r="Q58" s="705" t="s">
        <v>41</v>
      </c>
      <c r="R58" s="721" t="s">
        <v>42</v>
      </c>
      <c r="S58" s="714" t="s">
        <v>43</v>
      </c>
      <c r="T58" s="722" t="s">
        <v>44</v>
      </c>
      <c r="U58" s="686"/>
      <c r="V58" s="686"/>
      <c r="W58" s="686"/>
      <c r="X58" s="686"/>
      <c r="Y58" s="686"/>
      <c r="Z58" s="686"/>
      <c r="AA58" s="686"/>
      <c r="AB58" s="686"/>
      <c r="AC58" s="686"/>
      <c r="AD58" s="686"/>
      <c r="AE58" s="686"/>
      <c r="AF58" s="686"/>
      <c r="AG58" s="686"/>
      <c r="AH58" s="686"/>
      <c r="AI58" s="686"/>
      <c r="AJ58" s="686"/>
      <c r="AK58" s="686"/>
      <c r="AL58" s="686"/>
      <c r="AM58" s="686"/>
      <c r="AN58" s="686"/>
      <c r="AO58" s="686"/>
      <c r="AP58" s="686"/>
      <c r="AQ58" s="686"/>
      <c r="AR58" s="686"/>
      <c r="AS58" s="686"/>
      <c r="AT58" s="686"/>
      <c r="AU58" s="686"/>
    </row>
    <row r="59" spans="1:47">
      <c r="A59" s="723" t="s">
        <v>45</v>
      </c>
      <c r="B59" s="724" t="s">
        <v>46</v>
      </c>
      <c r="C59" s="725" t="s">
        <v>47</v>
      </c>
      <c r="D59" s="726" t="s">
        <v>48</v>
      </c>
      <c r="E59" s="725" t="s">
        <v>49</v>
      </c>
      <c r="F59" s="725" t="s">
        <v>50</v>
      </c>
      <c r="G59" s="725" t="s">
        <v>51</v>
      </c>
      <c r="H59" s="725" t="s">
        <v>52</v>
      </c>
      <c r="I59" s="727" t="s">
        <v>53</v>
      </c>
      <c r="J59" s="728" t="s">
        <v>54</v>
      </c>
      <c r="K59" s="729" t="s">
        <v>55</v>
      </c>
      <c r="L59" s="730" t="s">
        <v>56</v>
      </c>
      <c r="M59" s="730" t="s">
        <v>57</v>
      </c>
      <c r="N59" s="730" t="s">
        <v>58</v>
      </c>
      <c r="O59" s="730" t="s">
        <v>59</v>
      </c>
      <c r="P59" s="731" t="s">
        <v>60</v>
      </c>
      <c r="Q59" s="732" t="s">
        <v>61</v>
      </c>
      <c r="R59" s="733" t="s">
        <v>61</v>
      </c>
      <c r="S59" s="729" t="s">
        <v>62</v>
      </c>
      <c r="T59" s="730" t="s">
        <v>63</v>
      </c>
      <c r="U59" s="686"/>
      <c r="V59" s="686"/>
      <c r="W59" s="686"/>
      <c r="X59" s="686"/>
      <c r="Y59" s="686"/>
      <c r="Z59" s="686"/>
      <c r="AA59" s="686"/>
      <c r="AB59" s="686"/>
      <c r="AC59" s="686"/>
      <c r="AD59" s="686"/>
      <c r="AE59" s="686"/>
      <c r="AF59" s="686"/>
      <c r="AG59" s="686"/>
      <c r="AH59" s="686"/>
      <c r="AI59" s="686"/>
      <c r="AJ59" s="686"/>
      <c r="AK59" s="686"/>
      <c r="AL59" s="686"/>
      <c r="AM59" s="686"/>
      <c r="AN59" s="686"/>
      <c r="AO59" s="686"/>
      <c r="AP59" s="686"/>
      <c r="AQ59" s="686"/>
      <c r="AR59" s="686"/>
      <c r="AS59" s="686"/>
      <c r="AT59" s="686"/>
      <c r="AU59" s="686"/>
    </row>
    <row r="60" spans="1:47">
      <c r="A60" s="197">
        <f>A40+1</f>
        <v>26</v>
      </c>
      <c r="B60" s="1000">
        <v>6658</v>
      </c>
      <c r="C60" s="1001" t="s">
        <v>320</v>
      </c>
      <c r="D60" s="757" t="s">
        <v>321</v>
      </c>
      <c r="E60" s="758" t="s">
        <v>81</v>
      </c>
      <c r="F60" s="1089">
        <v>32355</v>
      </c>
      <c r="G60" s="1090"/>
      <c r="H60" s="1090"/>
      <c r="I60" s="1002"/>
      <c r="J60" s="1091">
        <v>0</v>
      </c>
      <c r="K60" s="1092">
        <f>(+F60+G60+H60+J60)</f>
        <v>32355</v>
      </c>
      <c r="L60" s="1093">
        <f t="shared" ref="L60:L84" si="8">+ROUND((K60*0.3077),0)</f>
        <v>9956</v>
      </c>
      <c r="M60" s="1094">
        <v>495</v>
      </c>
      <c r="N60" s="1092">
        <v>0</v>
      </c>
      <c r="O60" s="1095">
        <f t="shared" ref="O60:O84" si="9">+ROUND((K60*0.0145),0)</f>
        <v>469</v>
      </c>
      <c r="P60" s="1094">
        <v>187</v>
      </c>
      <c r="Q60" s="1096">
        <v>0</v>
      </c>
      <c r="R60" s="1096">
        <v>0</v>
      </c>
      <c r="S60" s="1092">
        <f t="shared" ref="S60:S84" si="10">+L60+M60+N60+O60+P60+Q60+R60</f>
        <v>11107</v>
      </c>
      <c r="T60" s="1092">
        <f>SUM(K60+S60)</f>
        <v>43462</v>
      </c>
      <c r="U60" s="686"/>
      <c r="V60" s="686"/>
      <c r="W60" s="686"/>
      <c r="X60" s="686"/>
      <c r="Y60" s="686"/>
      <c r="Z60" s="686"/>
      <c r="AA60" s="686"/>
      <c r="AB60" s="686"/>
      <c r="AC60" s="686"/>
      <c r="AD60" s="686"/>
      <c r="AE60" s="686"/>
      <c r="AF60" s="686"/>
      <c r="AG60" s="686"/>
      <c r="AH60" s="686"/>
      <c r="AI60" s="686"/>
      <c r="AJ60" s="686"/>
      <c r="AK60" s="686"/>
      <c r="AL60" s="686"/>
      <c r="AM60" s="686"/>
      <c r="AN60" s="686"/>
      <c r="AO60" s="686"/>
      <c r="AP60" s="686"/>
      <c r="AQ60" s="686"/>
      <c r="AR60" s="686"/>
      <c r="AS60" s="686"/>
      <c r="AT60" s="686"/>
      <c r="AU60" s="686"/>
    </row>
    <row r="61" spans="1:47" s="179" customFormat="1">
      <c r="A61" s="199">
        <f>A60+1</f>
        <v>27</v>
      </c>
      <c r="B61" s="806">
        <v>6926</v>
      </c>
      <c r="C61" s="807" t="s">
        <v>320</v>
      </c>
      <c r="D61" s="802" t="s">
        <v>322</v>
      </c>
      <c r="E61" s="803" t="s">
        <v>308</v>
      </c>
      <c r="F61" s="826">
        <v>33581</v>
      </c>
      <c r="G61" s="1127"/>
      <c r="H61" s="1127"/>
      <c r="I61" s="804">
        <v>46121</v>
      </c>
      <c r="J61" s="1156">
        <v>636</v>
      </c>
      <c r="K61" s="1133">
        <f>(+F61+G61+H61+J61)</f>
        <v>34217</v>
      </c>
      <c r="L61" s="828">
        <f t="shared" si="8"/>
        <v>10529</v>
      </c>
      <c r="M61" s="1133">
        <v>495</v>
      </c>
      <c r="N61" s="827">
        <v>0</v>
      </c>
      <c r="O61" s="829">
        <f t="shared" si="9"/>
        <v>496</v>
      </c>
      <c r="P61" s="1133">
        <v>187</v>
      </c>
      <c r="Q61" s="833">
        <v>21918</v>
      </c>
      <c r="R61" s="833">
        <v>653</v>
      </c>
      <c r="S61" s="827">
        <f t="shared" si="10"/>
        <v>34278</v>
      </c>
      <c r="T61" s="1133">
        <f>K61+S61</f>
        <v>68495</v>
      </c>
      <c r="U61" s="735"/>
      <c r="V61" s="735"/>
      <c r="W61" s="735"/>
      <c r="X61" s="735"/>
      <c r="Y61" s="735"/>
      <c r="Z61" s="735"/>
      <c r="AA61" s="735"/>
      <c r="AB61" s="735"/>
      <c r="AC61" s="735"/>
      <c r="AD61" s="735"/>
      <c r="AE61" s="735"/>
      <c r="AF61" s="735"/>
      <c r="AG61" s="735"/>
      <c r="AH61" s="735"/>
      <c r="AI61" s="735"/>
      <c r="AJ61" s="735"/>
      <c r="AK61" s="735"/>
      <c r="AL61" s="735"/>
      <c r="AM61" s="735"/>
      <c r="AN61" s="735"/>
      <c r="AO61" s="735"/>
      <c r="AP61" s="735"/>
      <c r="AQ61" s="735"/>
      <c r="AR61" s="735"/>
      <c r="AS61" s="735"/>
      <c r="AT61" s="735"/>
      <c r="AU61" s="735"/>
    </row>
    <row r="62" spans="1:47">
      <c r="A62" s="197">
        <f t="shared" ref="A62:A84" si="11">A61+1</f>
        <v>28</v>
      </c>
      <c r="B62" s="1003">
        <v>6655</v>
      </c>
      <c r="C62" s="1004" t="s">
        <v>320</v>
      </c>
      <c r="D62" s="1005" t="s">
        <v>323</v>
      </c>
      <c r="E62" s="1006" t="s">
        <v>81</v>
      </c>
      <c r="F62" s="1122">
        <v>32355</v>
      </c>
      <c r="G62" s="1147"/>
      <c r="H62" s="1147"/>
      <c r="I62" s="1007">
        <v>46133</v>
      </c>
      <c r="J62" s="1157">
        <v>613</v>
      </c>
      <c r="K62" s="1134">
        <f>SUM(F62,G62,H62,J62)</f>
        <v>32968</v>
      </c>
      <c r="L62" s="835">
        <f t="shared" si="8"/>
        <v>10144</v>
      </c>
      <c r="M62" s="1134">
        <v>495</v>
      </c>
      <c r="N62" s="834">
        <v>0</v>
      </c>
      <c r="O62" s="836">
        <f t="shared" si="9"/>
        <v>478</v>
      </c>
      <c r="P62" s="1134">
        <v>187</v>
      </c>
      <c r="Q62" s="1124">
        <v>8310</v>
      </c>
      <c r="R62" s="1124">
        <v>486</v>
      </c>
      <c r="S62" s="834">
        <f t="shared" si="10"/>
        <v>20100</v>
      </c>
      <c r="T62" s="1134">
        <f>SUM(K62,S62)</f>
        <v>53068</v>
      </c>
      <c r="U62" s="686"/>
      <c r="V62" s="686"/>
      <c r="W62" s="686"/>
      <c r="X62" s="686"/>
      <c r="Y62" s="686"/>
      <c r="Z62" s="686"/>
      <c r="AA62" s="686"/>
      <c r="AB62" s="686"/>
      <c r="AC62" s="686"/>
      <c r="AD62" s="686"/>
      <c r="AE62" s="686"/>
      <c r="AF62" s="686"/>
      <c r="AG62" s="686"/>
      <c r="AH62" s="686"/>
      <c r="AI62" s="686"/>
      <c r="AJ62" s="686"/>
      <c r="AK62" s="686"/>
      <c r="AL62" s="686"/>
      <c r="AM62" s="686"/>
      <c r="AN62" s="686"/>
      <c r="AO62" s="686"/>
      <c r="AP62" s="686"/>
      <c r="AQ62" s="686"/>
      <c r="AR62" s="686"/>
      <c r="AS62" s="686"/>
      <c r="AT62" s="686"/>
      <c r="AU62" s="686"/>
    </row>
    <row r="63" spans="1:47">
      <c r="A63" s="197">
        <f t="shared" si="11"/>
        <v>29</v>
      </c>
      <c r="B63" s="751">
        <v>6937</v>
      </c>
      <c r="C63" s="745" t="s">
        <v>306</v>
      </c>
      <c r="D63" s="802" t="s">
        <v>324</v>
      </c>
      <c r="E63" s="1009" t="s">
        <v>81</v>
      </c>
      <c r="F63" s="1106">
        <v>32355</v>
      </c>
      <c r="G63" s="1127"/>
      <c r="H63" s="1127"/>
      <c r="I63" s="804">
        <v>46196</v>
      </c>
      <c r="J63" s="1139">
        <v>409</v>
      </c>
      <c r="K63" s="1133">
        <f t="shared" ref="K63:K84" si="12">(+F63+G63+H63+J63)</f>
        <v>32764</v>
      </c>
      <c r="L63" s="828">
        <f t="shared" si="8"/>
        <v>10081</v>
      </c>
      <c r="M63" s="1133">
        <v>495</v>
      </c>
      <c r="N63" s="827">
        <v>0</v>
      </c>
      <c r="O63" s="829">
        <f t="shared" si="9"/>
        <v>475</v>
      </c>
      <c r="P63" s="1133">
        <v>187</v>
      </c>
      <c r="Q63" s="833">
        <v>8310</v>
      </c>
      <c r="R63" s="833">
        <v>486</v>
      </c>
      <c r="S63" s="827">
        <f t="shared" si="10"/>
        <v>20034</v>
      </c>
      <c r="T63" s="1133">
        <f>K63+S63</f>
        <v>52798</v>
      </c>
      <c r="U63" s="686"/>
      <c r="V63" s="686"/>
      <c r="W63" s="686"/>
      <c r="X63" s="686"/>
      <c r="Y63" s="686"/>
      <c r="Z63" s="686"/>
      <c r="AA63" s="686"/>
      <c r="AB63" s="686"/>
      <c r="AC63" s="686"/>
      <c r="AD63" s="686"/>
      <c r="AE63" s="686"/>
      <c r="AF63" s="686"/>
      <c r="AG63" s="686"/>
      <c r="AH63" s="686"/>
      <c r="AI63" s="686"/>
      <c r="AJ63" s="686"/>
      <c r="AK63" s="686"/>
      <c r="AL63" s="686"/>
      <c r="AM63" s="686"/>
      <c r="AN63" s="686"/>
      <c r="AO63" s="686"/>
      <c r="AP63" s="686"/>
      <c r="AQ63" s="686"/>
      <c r="AR63" s="686"/>
      <c r="AS63" s="686"/>
      <c r="AT63" s="686"/>
      <c r="AU63" s="686"/>
    </row>
    <row r="64" spans="1:47">
      <c r="A64" s="197">
        <f t="shared" si="11"/>
        <v>30</v>
      </c>
      <c r="B64" s="766">
        <v>6939</v>
      </c>
      <c r="C64" s="757" t="s">
        <v>306</v>
      </c>
      <c r="D64" s="1011" t="s">
        <v>325</v>
      </c>
      <c r="E64" s="758" t="s">
        <v>81</v>
      </c>
      <c r="F64" s="836">
        <v>32355</v>
      </c>
      <c r="G64" s="836"/>
      <c r="H64" s="816"/>
      <c r="I64" s="768">
        <v>46259</v>
      </c>
      <c r="J64" s="1135">
        <v>204</v>
      </c>
      <c r="K64" s="834">
        <f t="shared" si="12"/>
        <v>32559</v>
      </c>
      <c r="L64" s="835">
        <f t="shared" si="8"/>
        <v>10018</v>
      </c>
      <c r="M64" s="836">
        <v>495</v>
      </c>
      <c r="N64" s="834">
        <v>0</v>
      </c>
      <c r="O64" s="836">
        <f t="shared" si="9"/>
        <v>472</v>
      </c>
      <c r="P64" s="836">
        <v>187</v>
      </c>
      <c r="Q64" s="836">
        <v>8310</v>
      </c>
      <c r="R64" s="836">
        <v>486</v>
      </c>
      <c r="S64" s="834">
        <f t="shared" si="10"/>
        <v>19968</v>
      </c>
      <c r="T64" s="834">
        <f t="shared" ref="T64:T74" si="13">SUM(K64+S64)</f>
        <v>52527</v>
      </c>
      <c r="U64" s="686"/>
      <c r="V64" s="686"/>
      <c r="W64" s="686"/>
      <c r="X64" s="686"/>
      <c r="Y64" s="686"/>
      <c r="Z64" s="686"/>
      <c r="AA64" s="686"/>
      <c r="AB64" s="686"/>
      <c r="AC64" s="686"/>
      <c r="AD64" s="686"/>
      <c r="AE64" s="686"/>
      <c r="AF64" s="686"/>
      <c r="AG64" s="686"/>
      <c r="AH64" s="686"/>
      <c r="AI64" s="686"/>
      <c r="AJ64" s="686"/>
      <c r="AK64" s="686"/>
      <c r="AL64" s="686"/>
      <c r="AM64" s="686"/>
      <c r="AN64" s="686"/>
      <c r="AO64" s="686"/>
      <c r="AP64" s="686"/>
      <c r="AQ64" s="686"/>
      <c r="AR64" s="686"/>
      <c r="AS64" s="686"/>
      <c r="AT64" s="686"/>
      <c r="AU64" s="686"/>
    </row>
    <row r="65" spans="1:47">
      <c r="A65" s="197">
        <f t="shared" si="11"/>
        <v>31</v>
      </c>
      <c r="B65" s="766">
        <v>6735</v>
      </c>
      <c r="C65" s="757" t="s">
        <v>326</v>
      </c>
      <c r="D65" s="777" t="s">
        <v>327</v>
      </c>
      <c r="E65" s="778" t="s">
        <v>328</v>
      </c>
      <c r="F65" s="836">
        <v>47891</v>
      </c>
      <c r="G65" s="836"/>
      <c r="H65" s="816"/>
      <c r="I65" s="768">
        <v>46404</v>
      </c>
      <c r="J65" s="837">
        <v>0</v>
      </c>
      <c r="K65" s="834">
        <f t="shared" si="12"/>
        <v>47891</v>
      </c>
      <c r="L65" s="835">
        <f t="shared" si="8"/>
        <v>14736</v>
      </c>
      <c r="M65" s="836">
        <v>495</v>
      </c>
      <c r="N65" s="834">
        <v>0</v>
      </c>
      <c r="O65" s="836">
        <f t="shared" si="9"/>
        <v>694</v>
      </c>
      <c r="P65" s="836">
        <v>187</v>
      </c>
      <c r="Q65" s="837">
        <v>8310</v>
      </c>
      <c r="R65" s="837">
        <v>486</v>
      </c>
      <c r="S65" s="834">
        <f t="shared" si="10"/>
        <v>24908</v>
      </c>
      <c r="T65" s="834">
        <f t="shared" si="13"/>
        <v>72799</v>
      </c>
      <c r="U65" s="686"/>
      <c r="V65" s="686"/>
      <c r="W65" s="686"/>
      <c r="X65" s="686"/>
      <c r="Y65" s="686"/>
      <c r="Z65" s="686"/>
      <c r="AA65" s="686"/>
      <c r="AB65" s="686"/>
      <c r="AC65" s="686"/>
      <c r="AD65" s="686"/>
      <c r="AE65" s="686"/>
      <c r="AF65" s="686"/>
      <c r="AG65" s="686"/>
      <c r="AH65" s="686"/>
      <c r="AI65" s="686"/>
      <c r="AJ65" s="686"/>
      <c r="AK65" s="686"/>
      <c r="AL65" s="686"/>
      <c r="AM65" s="686"/>
      <c r="AN65" s="686"/>
      <c r="AO65" s="686"/>
      <c r="AP65" s="686"/>
      <c r="AQ65" s="686"/>
      <c r="AR65" s="686"/>
      <c r="AS65" s="686"/>
      <c r="AT65" s="686"/>
      <c r="AU65" s="686"/>
    </row>
    <row r="66" spans="1:47">
      <c r="A66" s="197">
        <f t="shared" si="11"/>
        <v>32</v>
      </c>
      <c r="B66" s="766">
        <v>6754</v>
      </c>
      <c r="C66" s="757" t="s">
        <v>326</v>
      </c>
      <c r="D66" s="777" t="s">
        <v>329</v>
      </c>
      <c r="E66" s="758" t="s">
        <v>330</v>
      </c>
      <c r="F66" s="816">
        <v>40483</v>
      </c>
      <c r="G66" s="836"/>
      <c r="H66" s="816"/>
      <c r="I66" s="768">
        <v>45844</v>
      </c>
      <c r="J66" s="816">
        <v>383</v>
      </c>
      <c r="K66" s="834">
        <f t="shared" si="12"/>
        <v>40866</v>
      </c>
      <c r="L66" s="835">
        <f t="shared" si="8"/>
        <v>12574</v>
      </c>
      <c r="M66" s="836">
        <v>495</v>
      </c>
      <c r="N66" s="834">
        <v>0</v>
      </c>
      <c r="O66" s="836">
        <f t="shared" si="9"/>
        <v>593</v>
      </c>
      <c r="P66" s="836">
        <v>187</v>
      </c>
      <c r="Q66" s="837">
        <v>8551</v>
      </c>
      <c r="R66" s="837">
        <v>342</v>
      </c>
      <c r="S66" s="834">
        <f t="shared" si="10"/>
        <v>22742</v>
      </c>
      <c r="T66" s="834">
        <f t="shared" si="13"/>
        <v>63608</v>
      </c>
      <c r="U66" s="686"/>
      <c r="V66" s="686"/>
      <c r="W66" s="686"/>
      <c r="X66" s="686"/>
      <c r="Y66" s="686"/>
      <c r="Z66" s="686"/>
      <c r="AA66" s="686"/>
      <c r="AB66" s="686"/>
      <c r="AC66" s="686"/>
      <c r="AD66" s="686"/>
      <c r="AE66" s="686"/>
      <c r="AF66" s="686"/>
      <c r="AG66" s="686"/>
      <c r="AH66" s="686"/>
      <c r="AI66" s="686"/>
      <c r="AJ66" s="686"/>
      <c r="AK66" s="686"/>
      <c r="AL66" s="686"/>
      <c r="AM66" s="686"/>
      <c r="AN66" s="686"/>
      <c r="AO66" s="686"/>
      <c r="AP66" s="686"/>
      <c r="AQ66" s="686"/>
      <c r="AR66" s="686"/>
      <c r="AS66" s="686"/>
      <c r="AT66" s="686"/>
      <c r="AU66" s="686"/>
    </row>
    <row r="67" spans="1:47">
      <c r="A67" s="197">
        <f t="shared" si="11"/>
        <v>33</v>
      </c>
      <c r="B67" s="766">
        <v>6834</v>
      </c>
      <c r="C67" s="757" t="s">
        <v>326</v>
      </c>
      <c r="D67" s="777" t="s">
        <v>331</v>
      </c>
      <c r="E67" s="758" t="s">
        <v>332</v>
      </c>
      <c r="F67" s="816">
        <v>42016</v>
      </c>
      <c r="G67" s="836"/>
      <c r="H67" s="816"/>
      <c r="I67" s="768">
        <v>45844</v>
      </c>
      <c r="J67" s="816">
        <v>398</v>
      </c>
      <c r="K67" s="834">
        <f t="shared" si="12"/>
        <v>42414</v>
      </c>
      <c r="L67" s="835">
        <f t="shared" si="8"/>
        <v>13051</v>
      </c>
      <c r="M67" s="836">
        <v>495</v>
      </c>
      <c r="N67" s="834">
        <v>0</v>
      </c>
      <c r="O67" s="836">
        <f t="shared" si="9"/>
        <v>615</v>
      </c>
      <c r="P67" s="836">
        <v>187</v>
      </c>
      <c r="Q67" s="1114">
        <v>8551</v>
      </c>
      <c r="R67" s="1114">
        <v>342</v>
      </c>
      <c r="S67" s="834">
        <f t="shared" si="10"/>
        <v>23241</v>
      </c>
      <c r="T67" s="834">
        <f t="shared" si="13"/>
        <v>65655</v>
      </c>
      <c r="U67" s="686"/>
      <c r="V67" s="686"/>
      <c r="W67" s="686"/>
      <c r="X67" s="686"/>
      <c r="Y67" s="686"/>
      <c r="Z67" s="686"/>
      <c r="AA67" s="686"/>
      <c r="AB67" s="686"/>
      <c r="AC67" s="686"/>
      <c r="AD67" s="686"/>
      <c r="AE67" s="686"/>
      <c r="AF67" s="686"/>
      <c r="AG67" s="686"/>
      <c r="AH67" s="686"/>
      <c r="AI67" s="686"/>
      <c r="AJ67" s="686"/>
      <c r="AK67" s="686"/>
      <c r="AL67" s="686"/>
      <c r="AM67" s="686"/>
      <c r="AN67" s="686"/>
      <c r="AO67" s="686"/>
      <c r="AP67" s="686"/>
      <c r="AQ67" s="686"/>
      <c r="AR67" s="686"/>
      <c r="AS67" s="686"/>
      <c r="AT67" s="686"/>
      <c r="AU67" s="686"/>
    </row>
    <row r="68" spans="1:47">
      <c r="A68" s="197">
        <f t="shared" si="11"/>
        <v>34</v>
      </c>
      <c r="B68" s="766">
        <v>6994</v>
      </c>
      <c r="C68" s="757" t="s">
        <v>326</v>
      </c>
      <c r="D68" s="777" t="s">
        <v>333</v>
      </c>
      <c r="E68" s="778" t="s">
        <v>334</v>
      </c>
      <c r="F68" s="836">
        <v>44992</v>
      </c>
      <c r="G68" s="836"/>
      <c r="H68" s="816"/>
      <c r="I68" s="768">
        <v>46268</v>
      </c>
      <c r="J68" s="837">
        <v>476</v>
      </c>
      <c r="K68" s="834">
        <f t="shared" si="12"/>
        <v>45468</v>
      </c>
      <c r="L68" s="835">
        <f t="shared" si="8"/>
        <v>13991</v>
      </c>
      <c r="M68" s="836">
        <v>495</v>
      </c>
      <c r="N68" s="834">
        <v>0</v>
      </c>
      <c r="O68" s="836">
        <f t="shared" si="9"/>
        <v>659</v>
      </c>
      <c r="P68" s="836">
        <v>187</v>
      </c>
      <c r="Q68" s="1114">
        <v>8551</v>
      </c>
      <c r="R68" s="1114">
        <v>342</v>
      </c>
      <c r="S68" s="834">
        <f t="shared" si="10"/>
        <v>24225</v>
      </c>
      <c r="T68" s="834">
        <f t="shared" si="13"/>
        <v>69693</v>
      </c>
      <c r="U68" s="686"/>
      <c r="V68" s="686"/>
      <c r="W68" s="686"/>
      <c r="X68" s="686"/>
      <c r="Y68" s="686"/>
      <c r="Z68" s="686"/>
      <c r="AA68" s="686"/>
      <c r="AB68" s="686"/>
      <c r="AC68" s="686"/>
      <c r="AD68" s="686"/>
      <c r="AE68" s="686"/>
      <c r="AF68" s="686"/>
      <c r="AG68" s="686"/>
      <c r="AH68" s="686"/>
      <c r="AI68" s="686"/>
      <c r="AJ68" s="686"/>
      <c r="AK68" s="686"/>
      <c r="AL68" s="686"/>
      <c r="AM68" s="686"/>
      <c r="AN68" s="686"/>
      <c r="AO68" s="686"/>
      <c r="AP68" s="686"/>
      <c r="AQ68" s="686"/>
      <c r="AR68" s="686"/>
      <c r="AS68" s="686"/>
      <c r="AT68" s="686"/>
      <c r="AU68" s="686"/>
    </row>
    <row r="69" spans="1:47">
      <c r="A69" s="197">
        <f t="shared" si="11"/>
        <v>35</v>
      </c>
      <c r="B69" s="766">
        <v>6996</v>
      </c>
      <c r="C69" s="757" t="s">
        <v>326</v>
      </c>
      <c r="D69" s="777" t="s">
        <v>335</v>
      </c>
      <c r="E69" s="778" t="s">
        <v>336</v>
      </c>
      <c r="F69" s="836">
        <v>46419</v>
      </c>
      <c r="G69" s="836"/>
      <c r="H69" s="816"/>
      <c r="I69" s="768">
        <v>45912</v>
      </c>
      <c r="J69" s="837">
        <v>123</v>
      </c>
      <c r="K69" s="834">
        <f t="shared" si="12"/>
        <v>46542</v>
      </c>
      <c r="L69" s="835">
        <f t="shared" si="8"/>
        <v>14321</v>
      </c>
      <c r="M69" s="836">
        <v>495</v>
      </c>
      <c r="N69" s="834">
        <v>0</v>
      </c>
      <c r="O69" s="836">
        <f t="shared" si="9"/>
        <v>675</v>
      </c>
      <c r="P69" s="836">
        <v>187</v>
      </c>
      <c r="Q69" s="1114">
        <v>15868</v>
      </c>
      <c r="R69" s="1114">
        <v>486</v>
      </c>
      <c r="S69" s="834">
        <f t="shared" si="10"/>
        <v>32032</v>
      </c>
      <c r="T69" s="834">
        <f t="shared" si="13"/>
        <v>78574</v>
      </c>
      <c r="U69" s="686"/>
      <c r="V69" s="686"/>
      <c r="W69" s="686"/>
      <c r="X69" s="686"/>
      <c r="Y69" s="686"/>
      <c r="Z69" s="686"/>
      <c r="AA69" s="686"/>
      <c r="AB69" s="686"/>
      <c r="AC69" s="686"/>
      <c r="AD69" s="686"/>
      <c r="AE69" s="686"/>
      <c r="AF69" s="686"/>
      <c r="AG69" s="686"/>
      <c r="AH69" s="686"/>
      <c r="AI69" s="686"/>
      <c r="AJ69" s="686"/>
      <c r="AK69" s="686"/>
      <c r="AL69" s="686"/>
      <c r="AM69" s="686"/>
      <c r="AN69" s="686"/>
      <c r="AO69" s="686"/>
      <c r="AP69" s="686"/>
      <c r="AQ69" s="686"/>
      <c r="AR69" s="686"/>
      <c r="AS69" s="686"/>
      <c r="AT69" s="686"/>
      <c r="AU69" s="686"/>
    </row>
    <row r="70" spans="1:47">
      <c r="A70" s="197">
        <f t="shared" si="11"/>
        <v>36</v>
      </c>
      <c r="B70" s="766">
        <v>6839</v>
      </c>
      <c r="C70" s="757" t="s">
        <v>326</v>
      </c>
      <c r="D70" s="757" t="s">
        <v>337</v>
      </c>
      <c r="E70" s="743" t="s">
        <v>334</v>
      </c>
      <c r="F70" s="1151">
        <v>44992</v>
      </c>
      <c r="G70" s="836"/>
      <c r="H70" s="816"/>
      <c r="I70" s="768">
        <v>46175</v>
      </c>
      <c r="J70" s="1134">
        <v>476</v>
      </c>
      <c r="K70" s="834">
        <f t="shared" si="12"/>
        <v>45468</v>
      </c>
      <c r="L70" s="835">
        <f t="shared" si="8"/>
        <v>13991</v>
      </c>
      <c r="M70" s="836">
        <v>495</v>
      </c>
      <c r="N70" s="834">
        <v>0</v>
      </c>
      <c r="O70" s="836">
        <f t="shared" si="9"/>
        <v>659</v>
      </c>
      <c r="P70" s="836">
        <v>187</v>
      </c>
      <c r="Q70" s="837">
        <v>8310</v>
      </c>
      <c r="R70" s="837">
        <v>486</v>
      </c>
      <c r="S70" s="834">
        <f t="shared" si="10"/>
        <v>24128</v>
      </c>
      <c r="T70" s="834">
        <f t="shared" si="13"/>
        <v>69596</v>
      </c>
      <c r="U70" s="686"/>
      <c r="V70" s="686"/>
      <c r="W70" s="686"/>
      <c r="X70" s="686"/>
      <c r="Y70" s="686"/>
      <c r="Z70" s="686"/>
      <c r="AA70" s="686"/>
      <c r="AB70" s="686"/>
      <c r="AC70" s="686"/>
      <c r="AD70" s="686"/>
      <c r="AE70" s="686"/>
      <c r="AF70" s="686"/>
      <c r="AG70" s="686"/>
      <c r="AH70" s="686"/>
      <c r="AI70" s="686"/>
      <c r="AJ70" s="686"/>
      <c r="AK70" s="686"/>
      <c r="AL70" s="686"/>
      <c r="AM70" s="686"/>
      <c r="AN70" s="686"/>
      <c r="AO70" s="686"/>
      <c r="AP70" s="686"/>
      <c r="AQ70" s="686"/>
      <c r="AR70" s="686"/>
      <c r="AS70" s="686"/>
      <c r="AT70" s="686"/>
      <c r="AU70" s="686"/>
    </row>
    <row r="71" spans="1:47" s="179" customFormat="1">
      <c r="A71" s="199">
        <f t="shared" si="11"/>
        <v>37</v>
      </c>
      <c r="B71" s="1013">
        <v>6583</v>
      </c>
      <c r="C71" s="1014" t="s">
        <v>338</v>
      </c>
      <c r="D71" s="1014" t="s">
        <v>339</v>
      </c>
      <c r="E71" s="1015" t="s">
        <v>332</v>
      </c>
      <c r="F71" s="1152">
        <v>42016</v>
      </c>
      <c r="G71" s="829"/>
      <c r="H71" s="833"/>
      <c r="I71" s="790">
        <v>45844</v>
      </c>
      <c r="J71" s="829">
        <v>383</v>
      </c>
      <c r="K71" s="827">
        <f t="shared" si="12"/>
        <v>42399</v>
      </c>
      <c r="L71" s="828">
        <f t="shared" si="8"/>
        <v>13046</v>
      </c>
      <c r="M71" s="829">
        <v>495</v>
      </c>
      <c r="N71" s="827">
        <v>0</v>
      </c>
      <c r="O71" s="829">
        <f t="shared" si="9"/>
        <v>615</v>
      </c>
      <c r="P71" s="829">
        <v>187</v>
      </c>
      <c r="Q71" s="1106">
        <v>11192</v>
      </c>
      <c r="R71" s="1106">
        <v>0</v>
      </c>
      <c r="S71" s="827">
        <f t="shared" si="10"/>
        <v>25535</v>
      </c>
      <c r="T71" s="827">
        <f t="shared" si="13"/>
        <v>67934</v>
      </c>
      <c r="U71" s="735"/>
      <c r="V71" s="735"/>
      <c r="W71" s="735"/>
      <c r="X71" s="735"/>
      <c r="Y71" s="735"/>
      <c r="Z71" s="735"/>
      <c r="AA71" s="735"/>
      <c r="AB71" s="735"/>
      <c r="AC71" s="735"/>
      <c r="AD71" s="735"/>
      <c r="AE71" s="735"/>
      <c r="AF71" s="735"/>
      <c r="AG71" s="735"/>
      <c r="AH71" s="735"/>
      <c r="AI71" s="735"/>
      <c r="AJ71" s="735"/>
      <c r="AK71" s="735"/>
      <c r="AL71" s="735"/>
      <c r="AM71" s="735"/>
      <c r="AN71" s="735"/>
      <c r="AO71" s="735"/>
      <c r="AP71" s="735"/>
      <c r="AQ71" s="735"/>
      <c r="AR71" s="735"/>
      <c r="AS71" s="735"/>
      <c r="AT71" s="735"/>
      <c r="AU71" s="735"/>
    </row>
    <row r="72" spans="1:47">
      <c r="A72" s="197">
        <f t="shared" si="11"/>
        <v>38</v>
      </c>
      <c r="B72" s="744">
        <v>6945</v>
      </c>
      <c r="C72" s="757" t="s">
        <v>338</v>
      </c>
      <c r="D72" s="777" t="s">
        <v>340</v>
      </c>
      <c r="E72" s="758" t="s">
        <v>341</v>
      </c>
      <c r="F72" s="816">
        <v>37580</v>
      </c>
      <c r="G72" s="836"/>
      <c r="H72" s="816"/>
      <c r="I72" s="768">
        <v>45864</v>
      </c>
      <c r="J72" s="836">
        <v>331</v>
      </c>
      <c r="K72" s="834">
        <f t="shared" si="12"/>
        <v>37911</v>
      </c>
      <c r="L72" s="835">
        <f t="shared" si="8"/>
        <v>11665</v>
      </c>
      <c r="M72" s="836">
        <v>495</v>
      </c>
      <c r="N72" s="834">
        <v>0</v>
      </c>
      <c r="O72" s="836">
        <f t="shared" si="9"/>
        <v>550</v>
      </c>
      <c r="P72" s="836">
        <v>187</v>
      </c>
      <c r="Q72" s="837">
        <v>15868</v>
      </c>
      <c r="R72" s="837">
        <v>486</v>
      </c>
      <c r="S72" s="834">
        <f t="shared" si="10"/>
        <v>29251</v>
      </c>
      <c r="T72" s="834">
        <f t="shared" si="13"/>
        <v>67162</v>
      </c>
      <c r="U72" s="686"/>
      <c r="V72" s="686"/>
      <c r="W72" s="686"/>
      <c r="X72" s="686"/>
      <c r="Y72" s="686"/>
      <c r="Z72" s="686"/>
      <c r="AA72" s="686"/>
      <c r="AB72" s="686"/>
      <c r="AC72" s="686"/>
      <c r="AD72" s="686"/>
      <c r="AE72" s="686"/>
      <c r="AF72" s="686"/>
      <c r="AG72" s="686"/>
      <c r="AH72" s="686"/>
      <c r="AI72" s="686"/>
      <c r="AJ72" s="686"/>
      <c r="AK72" s="686"/>
      <c r="AL72" s="686"/>
      <c r="AM72" s="686"/>
      <c r="AN72" s="686"/>
      <c r="AO72" s="686"/>
      <c r="AP72" s="686"/>
      <c r="AQ72" s="686"/>
      <c r="AR72" s="686"/>
      <c r="AS72" s="686"/>
      <c r="AT72" s="686"/>
      <c r="AU72" s="686"/>
    </row>
    <row r="73" spans="1:47" s="179" customFormat="1">
      <c r="A73" s="199">
        <f t="shared" si="11"/>
        <v>39</v>
      </c>
      <c r="B73" s="766">
        <v>6426</v>
      </c>
      <c r="C73" s="757" t="s">
        <v>342</v>
      </c>
      <c r="D73" s="777" t="s">
        <v>343</v>
      </c>
      <c r="E73" s="758" t="s">
        <v>344</v>
      </c>
      <c r="F73" s="816">
        <v>55049</v>
      </c>
      <c r="G73" s="836"/>
      <c r="H73" s="816"/>
      <c r="I73" s="768">
        <v>46090</v>
      </c>
      <c r="J73" s="837">
        <v>1019</v>
      </c>
      <c r="K73" s="834">
        <f t="shared" si="12"/>
        <v>56068</v>
      </c>
      <c r="L73" s="835">
        <f t="shared" si="8"/>
        <v>17252</v>
      </c>
      <c r="M73" s="836">
        <v>495</v>
      </c>
      <c r="N73" s="834">
        <v>0</v>
      </c>
      <c r="O73" s="836">
        <f t="shared" si="9"/>
        <v>813</v>
      </c>
      <c r="P73" s="836">
        <v>187</v>
      </c>
      <c r="Q73" s="837">
        <v>8551</v>
      </c>
      <c r="R73" s="837">
        <v>342</v>
      </c>
      <c r="S73" s="834">
        <f t="shared" si="10"/>
        <v>27640</v>
      </c>
      <c r="T73" s="834">
        <f t="shared" si="13"/>
        <v>83708</v>
      </c>
    </row>
    <row r="74" spans="1:47" s="179" customFormat="1">
      <c r="A74" s="199">
        <f t="shared" si="11"/>
        <v>40</v>
      </c>
      <c r="B74" s="797">
        <v>6837</v>
      </c>
      <c r="C74" s="745" t="s">
        <v>342</v>
      </c>
      <c r="D74" s="798" t="s">
        <v>345</v>
      </c>
      <c r="E74" s="1016" t="s">
        <v>344</v>
      </c>
      <c r="F74" s="1153">
        <v>55049</v>
      </c>
      <c r="G74" s="1153"/>
      <c r="H74" s="1153"/>
      <c r="I74" s="1017">
        <v>46720</v>
      </c>
      <c r="J74" s="1106">
        <v>0</v>
      </c>
      <c r="K74" s="827">
        <f t="shared" si="12"/>
        <v>55049</v>
      </c>
      <c r="L74" s="828">
        <f t="shared" si="8"/>
        <v>16939</v>
      </c>
      <c r="M74" s="829">
        <v>495</v>
      </c>
      <c r="N74" s="827">
        <v>0</v>
      </c>
      <c r="O74" s="829">
        <f t="shared" si="9"/>
        <v>798</v>
      </c>
      <c r="P74" s="829">
        <v>187</v>
      </c>
      <c r="Q74" s="1106">
        <v>6921</v>
      </c>
      <c r="R74" s="1106">
        <v>404</v>
      </c>
      <c r="S74" s="827">
        <f t="shared" si="10"/>
        <v>25744</v>
      </c>
      <c r="T74" s="843">
        <f t="shared" si="13"/>
        <v>80793</v>
      </c>
      <c r="U74" s="735"/>
      <c r="V74" s="735"/>
      <c r="W74" s="735"/>
      <c r="X74" s="735"/>
      <c r="Y74" s="735"/>
      <c r="Z74" s="735"/>
      <c r="AA74" s="735"/>
      <c r="AB74" s="735"/>
      <c r="AC74" s="735"/>
      <c r="AD74" s="735"/>
      <c r="AE74" s="735"/>
      <c r="AF74" s="735"/>
      <c r="AG74" s="735"/>
      <c r="AH74" s="735"/>
      <c r="AI74" s="735"/>
      <c r="AJ74" s="735"/>
      <c r="AK74" s="735"/>
      <c r="AL74" s="735"/>
      <c r="AM74" s="735"/>
      <c r="AN74" s="735"/>
      <c r="AO74" s="735"/>
      <c r="AP74" s="735"/>
      <c r="AQ74" s="735"/>
      <c r="AR74" s="735"/>
      <c r="AS74" s="735"/>
      <c r="AT74" s="735"/>
      <c r="AU74" s="735"/>
    </row>
    <row r="75" spans="1:47">
      <c r="A75" s="197">
        <f t="shared" si="11"/>
        <v>41</v>
      </c>
      <c r="B75" s="766">
        <v>6831</v>
      </c>
      <c r="C75" s="757" t="s">
        <v>342</v>
      </c>
      <c r="D75" s="777" t="s">
        <v>346</v>
      </c>
      <c r="E75" s="778" t="s">
        <v>347</v>
      </c>
      <c r="F75" s="836">
        <v>48008</v>
      </c>
      <c r="G75" s="1128"/>
      <c r="H75" s="1129"/>
      <c r="I75" s="1019">
        <v>46035</v>
      </c>
      <c r="J75" s="837">
        <v>1364</v>
      </c>
      <c r="K75" s="1134">
        <f t="shared" si="12"/>
        <v>49372</v>
      </c>
      <c r="L75" s="835">
        <f t="shared" si="8"/>
        <v>15192</v>
      </c>
      <c r="M75" s="1134">
        <v>495</v>
      </c>
      <c r="N75" s="834">
        <v>0</v>
      </c>
      <c r="O75" s="836">
        <f t="shared" si="9"/>
        <v>716</v>
      </c>
      <c r="P75" s="1134">
        <v>187</v>
      </c>
      <c r="Q75" s="836">
        <v>8551</v>
      </c>
      <c r="R75" s="836">
        <v>342</v>
      </c>
      <c r="S75" s="834">
        <f t="shared" si="10"/>
        <v>25483</v>
      </c>
      <c r="T75" s="1134">
        <f>K75+S75</f>
        <v>74855</v>
      </c>
      <c r="U75" s="686"/>
      <c r="V75" s="686"/>
      <c r="W75" s="686"/>
      <c r="X75" s="686"/>
      <c r="Y75" s="686"/>
      <c r="Z75" s="686"/>
      <c r="AA75" s="686"/>
      <c r="AB75" s="686"/>
      <c r="AC75" s="686"/>
      <c r="AD75" s="686"/>
      <c r="AE75" s="686"/>
      <c r="AF75" s="686"/>
      <c r="AG75" s="686"/>
      <c r="AH75" s="686"/>
      <c r="AI75" s="686"/>
      <c r="AJ75" s="686"/>
      <c r="AK75" s="686"/>
      <c r="AL75" s="686"/>
      <c r="AM75" s="686"/>
      <c r="AN75" s="686"/>
      <c r="AO75" s="686"/>
      <c r="AP75" s="686"/>
      <c r="AQ75" s="686"/>
      <c r="AR75" s="686"/>
      <c r="AS75" s="686"/>
      <c r="AT75" s="686"/>
      <c r="AU75" s="686"/>
    </row>
    <row r="76" spans="1:47">
      <c r="A76" s="197">
        <f t="shared" si="11"/>
        <v>42</v>
      </c>
      <c r="B76" s="744">
        <v>6835</v>
      </c>
      <c r="C76" s="757" t="s">
        <v>342</v>
      </c>
      <c r="D76" s="777" t="s">
        <v>348</v>
      </c>
      <c r="E76" s="778" t="s">
        <v>347</v>
      </c>
      <c r="F76" s="836">
        <v>48008</v>
      </c>
      <c r="G76" s="1128"/>
      <c r="H76" s="1129"/>
      <c r="I76" s="1019">
        <v>46035</v>
      </c>
      <c r="J76" s="837">
        <v>1364</v>
      </c>
      <c r="K76" s="834">
        <f t="shared" si="12"/>
        <v>49372</v>
      </c>
      <c r="L76" s="835">
        <f t="shared" si="8"/>
        <v>15192</v>
      </c>
      <c r="M76" s="836">
        <v>495</v>
      </c>
      <c r="N76" s="834">
        <v>0</v>
      </c>
      <c r="O76" s="836">
        <f t="shared" si="9"/>
        <v>716</v>
      </c>
      <c r="P76" s="836">
        <v>187</v>
      </c>
      <c r="Q76" s="836">
        <v>8310</v>
      </c>
      <c r="R76" s="836">
        <v>486</v>
      </c>
      <c r="S76" s="834">
        <f t="shared" si="10"/>
        <v>25386</v>
      </c>
      <c r="T76" s="834">
        <f>SUM(K76+S76)</f>
        <v>74758</v>
      </c>
      <c r="U76" s="686"/>
      <c r="V76" s="686"/>
      <c r="W76" s="686"/>
      <c r="X76" s="686"/>
      <c r="Y76" s="686"/>
      <c r="Z76" s="686"/>
      <c r="AA76" s="686"/>
      <c r="AB76" s="686"/>
      <c r="AC76" s="686"/>
      <c r="AD76" s="686"/>
      <c r="AE76" s="686"/>
      <c r="AF76" s="686"/>
      <c r="AG76" s="686"/>
      <c r="AH76" s="686"/>
      <c r="AI76" s="686"/>
      <c r="AJ76" s="686"/>
      <c r="AK76" s="686"/>
      <c r="AL76" s="686"/>
      <c r="AM76" s="686"/>
      <c r="AN76" s="686"/>
      <c r="AO76" s="686"/>
      <c r="AP76" s="686"/>
      <c r="AQ76" s="686"/>
      <c r="AR76" s="686"/>
      <c r="AS76" s="686"/>
      <c r="AT76" s="686"/>
      <c r="AU76" s="686"/>
    </row>
    <row r="77" spans="1:47">
      <c r="A77" s="197">
        <f t="shared" si="11"/>
        <v>43</v>
      </c>
      <c r="B77" s="766">
        <v>6827</v>
      </c>
      <c r="C77" s="757" t="s">
        <v>208</v>
      </c>
      <c r="D77" s="1020" t="s">
        <v>349</v>
      </c>
      <c r="E77" s="758" t="s">
        <v>210</v>
      </c>
      <c r="F77" s="816">
        <v>100076</v>
      </c>
      <c r="G77" s="836"/>
      <c r="H77" s="816"/>
      <c r="I77" s="768">
        <v>46273</v>
      </c>
      <c r="J77" s="837">
        <v>265</v>
      </c>
      <c r="K77" s="834">
        <f t="shared" si="12"/>
        <v>100341</v>
      </c>
      <c r="L77" s="835">
        <f t="shared" si="8"/>
        <v>30875</v>
      </c>
      <c r="M77" s="836">
        <v>495</v>
      </c>
      <c r="N77" s="834">
        <v>0</v>
      </c>
      <c r="O77" s="836">
        <f t="shared" si="9"/>
        <v>1455</v>
      </c>
      <c r="P77" s="836">
        <v>187</v>
      </c>
      <c r="Q77" s="1158">
        <v>6921</v>
      </c>
      <c r="R77" s="1158">
        <v>404</v>
      </c>
      <c r="S77" s="834">
        <f t="shared" si="10"/>
        <v>40337</v>
      </c>
      <c r="T77" s="834">
        <f>SUM(K77+S77)</f>
        <v>140678</v>
      </c>
      <c r="U77" s="686"/>
      <c r="V77" s="686"/>
      <c r="W77" s="686"/>
      <c r="X77" s="686"/>
      <c r="Y77" s="686"/>
      <c r="Z77" s="686"/>
      <c r="AA77" s="686"/>
      <c r="AB77" s="686"/>
      <c r="AC77" s="686"/>
      <c r="AD77" s="686"/>
      <c r="AE77" s="686"/>
      <c r="AF77" s="686"/>
      <c r="AG77" s="686"/>
      <c r="AH77" s="686"/>
      <c r="AI77" s="686"/>
      <c r="AJ77" s="686"/>
      <c r="AK77" s="686"/>
      <c r="AL77" s="686"/>
      <c r="AM77" s="686"/>
      <c r="AN77" s="686"/>
      <c r="AO77" s="686"/>
      <c r="AP77" s="686"/>
      <c r="AQ77" s="686"/>
      <c r="AR77" s="686"/>
      <c r="AS77" s="686"/>
      <c r="AT77" s="686"/>
      <c r="AU77" s="686"/>
    </row>
    <row r="78" spans="1:47">
      <c r="A78" s="197">
        <f t="shared" si="11"/>
        <v>44</v>
      </c>
      <c r="B78" s="1000">
        <v>6943</v>
      </c>
      <c r="C78" s="1021" t="s">
        <v>108</v>
      </c>
      <c r="D78" s="1022" t="s">
        <v>109</v>
      </c>
      <c r="E78" s="1023" t="s">
        <v>107</v>
      </c>
      <c r="F78" s="1141">
        <v>49731</v>
      </c>
      <c r="G78" s="836"/>
      <c r="H78" s="816"/>
      <c r="I78" s="768">
        <v>46203</v>
      </c>
      <c r="J78" s="1135">
        <v>0</v>
      </c>
      <c r="K78" s="834">
        <f t="shared" si="12"/>
        <v>49731</v>
      </c>
      <c r="L78" s="835">
        <f t="shared" si="8"/>
        <v>15302</v>
      </c>
      <c r="M78" s="836">
        <v>495</v>
      </c>
      <c r="N78" s="834">
        <v>0</v>
      </c>
      <c r="O78" s="836">
        <f t="shared" si="9"/>
        <v>721</v>
      </c>
      <c r="P78" s="836">
        <v>187</v>
      </c>
      <c r="Q78" s="836">
        <v>8310</v>
      </c>
      <c r="R78" s="836">
        <v>486</v>
      </c>
      <c r="S78" s="834">
        <f t="shared" si="10"/>
        <v>25501</v>
      </c>
      <c r="T78" s="834">
        <f>SUM(K78+S78)</f>
        <v>75232</v>
      </c>
      <c r="U78" s="686"/>
      <c r="V78" s="686"/>
      <c r="W78" s="686"/>
      <c r="X78" s="686"/>
      <c r="Y78" s="686"/>
      <c r="Z78" s="686"/>
      <c r="AA78" s="686"/>
      <c r="AB78" s="686"/>
      <c r="AC78" s="686"/>
      <c r="AD78" s="686"/>
      <c r="AE78" s="686"/>
      <c r="AF78" s="686"/>
      <c r="AG78" s="686"/>
      <c r="AH78" s="686"/>
      <c r="AI78" s="686"/>
      <c r="AJ78" s="686"/>
      <c r="AK78" s="686"/>
      <c r="AL78" s="686"/>
      <c r="AM78" s="686"/>
      <c r="AN78" s="686"/>
      <c r="AO78" s="686"/>
      <c r="AP78" s="686"/>
      <c r="AQ78" s="686"/>
      <c r="AR78" s="686"/>
      <c r="AS78" s="686"/>
      <c r="AT78" s="686"/>
      <c r="AU78" s="686"/>
    </row>
    <row r="79" spans="1:47">
      <c r="A79" s="197">
        <f t="shared" si="11"/>
        <v>45</v>
      </c>
      <c r="B79" s="744">
        <v>6564</v>
      </c>
      <c r="C79" s="757" t="s">
        <v>163</v>
      </c>
      <c r="D79" s="1024" t="s">
        <v>350</v>
      </c>
      <c r="E79" s="758" t="s">
        <v>105</v>
      </c>
      <c r="F79" s="816">
        <v>41372</v>
      </c>
      <c r="G79" s="836"/>
      <c r="H79" s="816"/>
      <c r="I79" s="768">
        <v>46112</v>
      </c>
      <c r="J79" s="837">
        <v>915</v>
      </c>
      <c r="K79" s="834">
        <f t="shared" si="12"/>
        <v>42287</v>
      </c>
      <c r="L79" s="835">
        <f t="shared" si="8"/>
        <v>13012</v>
      </c>
      <c r="M79" s="836">
        <v>495</v>
      </c>
      <c r="N79" s="834">
        <v>0</v>
      </c>
      <c r="O79" s="836">
        <f t="shared" si="9"/>
        <v>613</v>
      </c>
      <c r="P79" s="836">
        <v>187</v>
      </c>
      <c r="Q79" s="836">
        <v>8310</v>
      </c>
      <c r="R79" s="836">
        <v>486</v>
      </c>
      <c r="S79" s="834">
        <f t="shared" si="10"/>
        <v>23103</v>
      </c>
      <c r="T79" s="834">
        <f>SUM(K79+S79)</f>
        <v>65390</v>
      </c>
      <c r="U79" s="686"/>
      <c r="V79" s="686"/>
      <c r="W79" s="686"/>
      <c r="X79" s="686"/>
      <c r="Y79" s="686"/>
      <c r="Z79" s="686"/>
      <c r="AA79" s="686"/>
      <c r="AB79" s="686"/>
      <c r="AC79" s="686"/>
      <c r="AD79" s="686"/>
      <c r="AE79" s="686"/>
      <c r="AF79" s="686"/>
      <c r="AG79" s="686"/>
      <c r="AH79" s="686"/>
      <c r="AI79" s="686"/>
      <c r="AJ79" s="686"/>
      <c r="AK79" s="686"/>
      <c r="AL79" s="686"/>
      <c r="AM79" s="686"/>
      <c r="AN79" s="686"/>
      <c r="AO79" s="686"/>
      <c r="AP79" s="686"/>
      <c r="AQ79" s="686"/>
      <c r="AR79" s="686"/>
      <c r="AS79" s="686"/>
      <c r="AT79" s="686"/>
      <c r="AU79" s="686"/>
    </row>
    <row r="80" spans="1:47">
      <c r="A80" s="197">
        <f t="shared" si="11"/>
        <v>46</v>
      </c>
      <c r="B80" s="1025">
        <v>6983</v>
      </c>
      <c r="C80" s="1026" t="s">
        <v>117</v>
      </c>
      <c r="D80" s="1027" t="s">
        <v>351</v>
      </c>
      <c r="E80" s="1028" t="s">
        <v>90</v>
      </c>
      <c r="F80" s="1118">
        <v>53571</v>
      </c>
      <c r="G80" s="816"/>
      <c r="H80" s="1118"/>
      <c r="I80" s="1029">
        <v>45955</v>
      </c>
      <c r="J80" s="837">
        <v>2030</v>
      </c>
      <c r="K80" s="834">
        <f t="shared" si="12"/>
        <v>55601</v>
      </c>
      <c r="L80" s="835">
        <f t="shared" si="8"/>
        <v>17108</v>
      </c>
      <c r="M80" s="836">
        <v>495</v>
      </c>
      <c r="N80" s="834">
        <v>0</v>
      </c>
      <c r="O80" s="836">
        <f t="shared" si="9"/>
        <v>806</v>
      </c>
      <c r="P80" s="836">
        <v>187</v>
      </c>
      <c r="Q80" s="836">
        <v>8551</v>
      </c>
      <c r="R80" s="836">
        <v>342</v>
      </c>
      <c r="S80" s="834">
        <f t="shared" si="10"/>
        <v>27489</v>
      </c>
      <c r="T80" s="834">
        <f>SUM(K80+S80)</f>
        <v>83090</v>
      </c>
      <c r="U80" s="686"/>
      <c r="V80" s="686"/>
      <c r="W80" s="686"/>
      <c r="X80" s="686"/>
      <c r="Y80" s="686"/>
      <c r="Z80" s="686"/>
      <c r="AA80" s="686"/>
      <c r="AB80" s="686"/>
      <c r="AC80" s="686"/>
      <c r="AD80" s="686"/>
      <c r="AE80" s="686"/>
      <c r="AF80" s="686"/>
      <c r="AG80" s="686"/>
      <c r="AH80" s="686"/>
      <c r="AI80" s="686"/>
      <c r="AJ80" s="686"/>
      <c r="AK80" s="686"/>
      <c r="AL80" s="686"/>
      <c r="AM80" s="686"/>
      <c r="AN80" s="686"/>
      <c r="AO80" s="686"/>
      <c r="AP80" s="686"/>
      <c r="AQ80" s="686"/>
      <c r="AR80" s="686"/>
      <c r="AS80" s="686"/>
      <c r="AT80" s="686"/>
      <c r="AU80" s="686"/>
    </row>
    <row r="81" spans="1:74" s="179" customFormat="1">
      <c r="A81" s="199">
        <f t="shared" si="11"/>
        <v>47</v>
      </c>
      <c r="B81" s="1030" t="s">
        <v>352</v>
      </c>
      <c r="C81" s="1031" t="s">
        <v>353</v>
      </c>
      <c r="D81" s="745" t="s">
        <v>354</v>
      </c>
      <c r="E81" s="746" t="s">
        <v>250</v>
      </c>
      <c r="F81" s="833">
        <v>70825</v>
      </c>
      <c r="G81" s="829"/>
      <c r="H81" s="833"/>
      <c r="I81" s="790">
        <v>45758</v>
      </c>
      <c r="J81" s="829">
        <v>1124</v>
      </c>
      <c r="K81" s="827">
        <f t="shared" si="12"/>
        <v>71949</v>
      </c>
      <c r="L81" s="828">
        <f t="shared" si="8"/>
        <v>22139</v>
      </c>
      <c r="M81" s="1133">
        <v>495</v>
      </c>
      <c r="N81" s="827">
        <v>0</v>
      </c>
      <c r="O81" s="829">
        <f t="shared" si="9"/>
        <v>1043</v>
      </c>
      <c r="P81" s="1133">
        <v>187</v>
      </c>
      <c r="Q81" s="1106">
        <v>8551</v>
      </c>
      <c r="R81" s="1106">
        <v>342</v>
      </c>
      <c r="S81" s="827">
        <f t="shared" si="10"/>
        <v>32757</v>
      </c>
      <c r="T81" s="1133">
        <f>SUM(K81,S81)</f>
        <v>104706</v>
      </c>
      <c r="U81" s="735"/>
      <c r="V81" s="735"/>
      <c r="W81" s="735"/>
      <c r="X81" s="735"/>
      <c r="Y81" s="735"/>
      <c r="Z81" s="735"/>
      <c r="AA81" s="735"/>
      <c r="AB81" s="735"/>
      <c r="AC81" s="735"/>
      <c r="AD81" s="735"/>
      <c r="AE81" s="735"/>
      <c r="AF81" s="735"/>
      <c r="AG81" s="735"/>
      <c r="AH81" s="735"/>
      <c r="AI81" s="735"/>
      <c r="AJ81" s="735"/>
      <c r="AK81" s="735"/>
      <c r="AL81" s="735"/>
      <c r="AM81" s="735"/>
      <c r="AN81" s="735"/>
      <c r="AO81" s="735"/>
      <c r="AP81" s="735"/>
      <c r="AQ81" s="735"/>
      <c r="AR81" s="735"/>
      <c r="AS81" s="735"/>
      <c r="AT81" s="735"/>
      <c r="AU81" s="735"/>
    </row>
    <row r="82" spans="1:74">
      <c r="A82" s="197">
        <f t="shared" si="11"/>
        <v>48</v>
      </c>
      <c r="B82" s="1032">
        <v>6930</v>
      </c>
      <c r="C82" s="1033" t="s">
        <v>353</v>
      </c>
      <c r="D82" s="1034" t="s">
        <v>355</v>
      </c>
      <c r="E82" s="1035" t="s">
        <v>193</v>
      </c>
      <c r="F82" s="1123">
        <v>59159</v>
      </c>
      <c r="G82" s="1154"/>
      <c r="H82" s="1155"/>
      <c r="I82" s="1036">
        <v>46056</v>
      </c>
      <c r="J82" s="837">
        <v>1495</v>
      </c>
      <c r="K82" s="838">
        <f t="shared" si="12"/>
        <v>60654</v>
      </c>
      <c r="L82" s="1125">
        <f t="shared" si="8"/>
        <v>18663</v>
      </c>
      <c r="M82" s="840">
        <v>495</v>
      </c>
      <c r="N82" s="838">
        <v>0</v>
      </c>
      <c r="O82" s="840">
        <f t="shared" si="9"/>
        <v>879</v>
      </c>
      <c r="P82" s="840">
        <v>187</v>
      </c>
      <c r="Q82" s="840">
        <v>8310</v>
      </c>
      <c r="R82" s="840">
        <v>486</v>
      </c>
      <c r="S82" s="838">
        <f t="shared" si="10"/>
        <v>29020</v>
      </c>
      <c r="T82" s="838">
        <f>SUM(K82+S82)</f>
        <v>89674</v>
      </c>
      <c r="U82" s="686"/>
      <c r="V82" s="686"/>
      <c r="W82" s="686"/>
      <c r="X82" s="686"/>
      <c r="Y82" s="686"/>
      <c r="Z82" s="686"/>
      <c r="AA82" s="686"/>
      <c r="AB82" s="686"/>
      <c r="AC82" s="686"/>
      <c r="AD82" s="686"/>
      <c r="AE82" s="686"/>
      <c r="AF82" s="686"/>
      <c r="AG82" s="686"/>
      <c r="AH82" s="686"/>
      <c r="AI82" s="686"/>
      <c r="AJ82" s="686"/>
      <c r="AK82" s="686"/>
      <c r="AL82" s="686"/>
      <c r="AM82" s="686"/>
      <c r="AN82" s="686"/>
      <c r="AO82" s="686"/>
      <c r="AP82" s="686"/>
      <c r="AQ82" s="686"/>
      <c r="AR82" s="686"/>
      <c r="AS82" s="686"/>
      <c r="AT82" s="686"/>
      <c r="AU82" s="686"/>
    </row>
    <row r="83" spans="1:74">
      <c r="A83" s="197">
        <f t="shared" si="11"/>
        <v>49</v>
      </c>
      <c r="B83" s="744">
        <v>6828</v>
      </c>
      <c r="C83" s="757" t="s">
        <v>127</v>
      </c>
      <c r="D83" s="777" t="s">
        <v>356</v>
      </c>
      <c r="E83" s="758" t="s">
        <v>357</v>
      </c>
      <c r="F83" s="816">
        <v>94690</v>
      </c>
      <c r="G83" s="836"/>
      <c r="H83" s="816"/>
      <c r="I83" s="768">
        <v>46301</v>
      </c>
      <c r="J83" s="837">
        <v>0</v>
      </c>
      <c r="K83" s="834">
        <f t="shared" si="12"/>
        <v>94690</v>
      </c>
      <c r="L83" s="835">
        <f t="shared" si="8"/>
        <v>29136</v>
      </c>
      <c r="M83" s="1134">
        <v>495</v>
      </c>
      <c r="N83" s="834">
        <v>0</v>
      </c>
      <c r="O83" s="836">
        <f t="shared" si="9"/>
        <v>1373</v>
      </c>
      <c r="P83" s="1134">
        <v>187</v>
      </c>
      <c r="Q83" s="837">
        <v>8310</v>
      </c>
      <c r="R83" s="837">
        <v>0</v>
      </c>
      <c r="S83" s="834">
        <f t="shared" si="10"/>
        <v>39501</v>
      </c>
      <c r="T83" s="1134">
        <f>K83+S83</f>
        <v>134191</v>
      </c>
      <c r="U83" s="686"/>
      <c r="V83" s="686"/>
      <c r="W83" s="686"/>
      <c r="X83" s="686"/>
      <c r="Y83" s="686"/>
      <c r="Z83" s="686"/>
      <c r="AA83" s="686"/>
      <c r="AB83" s="686"/>
      <c r="AC83" s="686"/>
      <c r="AD83" s="686"/>
      <c r="AE83" s="686"/>
      <c r="AF83" s="686"/>
      <c r="AG83" s="686"/>
      <c r="AH83" s="686"/>
      <c r="AI83" s="686"/>
      <c r="AJ83" s="686"/>
      <c r="AK83" s="686"/>
      <c r="AL83" s="686"/>
      <c r="AM83" s="686"/>
      <c r="AN83" s="686"/>
      <c r="AO83" s="686"/>
      <c r="AP83" s="686"/>
      <c r="AQ83" s="686"/>
      <c r="AR83" s="686"/>
      <c r="AS83" s="686"/>
      <c r="AT83" s="686"/>
      <c r="AU83" s="686"/>
    </row>
    <row r="84" spans="1:74">
      <c r="A84" s="197">
        <f t="shared" si="11"/>
        <v>50</v>
      </c>
      <c r="B84" s="766">
        <v>6934</v>
      </c>
      <c r="C84" s="757" t="s">
        <v>127</v>
      </c>
      <c r="D84" s="777" t="s">
        <v>358</v>
      </c>
      <c r="E84" s="758" t="s">
        <v>144</v>
      </c>
      <c r="F84" s="816">
        <v>83568</v>
      </c>
      <c r="G84" s="836"/>
      <c r="H84" s="816"/>
      <c r="I84" s="768">
        <v>46301</v>
      </c>
      <c r="J84" s="837">
        <v>0</v>
      </c>
      <c r="K84" s="834">
        <f t="shared" si="12"/>
        <v>83568</v>
      </c>
      <c r="L84" s="835">
        <f t="shared" si="8"/>
        <v>25714</v>
      </c>
      <c r="M84" s="1134">
        <v>495</v>
      </c>
      <c r="N84" s="834">
        <v>0</v>
      </c>
      <c r="O84" s="836">
        <f t="shared" si="9"/>
        <v>1212</v>
      </c>
      <c r="P84" s="1134">
        <v>187</v>
      </c>
      <c r="Q84" s="837">
        <v>0</v>
      </c>
      <c r="R84" s="837">
        <v>0</v>
      </c>
      <c r="S84" s="834">
        <f t="shared" si="10"/>
        <v>27608</v>
      </c>
      <c r="T84" s="1134">
        <f>K84+S84</f>
        <v>111176</v>
      </c>
      <c r="U84" s="686"/>
      <c r="V84" s="686"/>
      <c r="W84" s="686"/>
      <c r="X84" s="686"/>
      <c r="Y84" s="686"/>
      <c r="Z84" s="686"/>
      <c r="AA84" s="686"/>
      <c r="AB84" s="686"/>
      <c r="AC84" s="686"/>
      <c r="AD84" s="686"/>
      <c r="AE84" s="686"/>
      <c r="AF84" s="686"/>
      <c r="AG84" s="686"/>
      <c r="AH84" s="686"/>
      <c r="AI84" s="686"/>
      <c r="AJ84" s="686"/>
      <c r="AK84" s="686"/>
      <c r="AL84" s="686"/>
      <c r="AM84" s="686"/>
      <c r="AN84" s="686"/>
      <c r="AO84" s="686"/>
      <c r="AP84" s="686"/>
      <c r="AQ84" s="686"/>
      <c r="AR84" s="686"/>
      <c r="AS84" s="686"/>
      <c r="AT84" s="686"/>
      <c r="AU84" s="686"/>
    </row>
    <row r="85" spans="1:74">
      <c r="A85" s="736"/>
      <c r="B85" s="736"/>
      <c r="C85" s="736"/>
      <c r="D85" s="993" t="s">
        <v>174</v>
      </c>
      <c r="E85" s="994" t="s">
        <v>120</v>
      </c>
      <c r="F85" s="999">
        <f>SUM(F60:F84)</f>
        <v>1268496</v>
      </c>
      <c r="G85" s="999">
        <f ca="1">SUM(G68:G115)</f>
        <v>0</v>
      </c>
      <c r="H85" s="999">
        <f ca="1">SUM(H68:H115)</f>
        <v>0</v>
      </c>
      <c r="I85" s="999"/>
      <c r="J85" s="999">
        <f>SUM(J60:J84)</f>
        <v>14008</v>
      </c>
      <c r="K85" s="999">
        <f>SUM(K60:K84)</f>
        <v>1282504</v>
      </c>
      <c r="L85" s="999">
        <f>SUM(L60:L84)</f>
        <v>394627</v>
      </c>
      <c r="M85" s="999">
        <f>SUM(M60:M84)</f>
        <v>12375</v>
      </c>
      <c r="N85" s="999">
        <f ca="1">SUM(N68:N115)</f>
        <v>0</v>
      </c>
      <c r="O85" s="999">
        <f t="shared" ref="O85:T85" si="14">SUM(O60:O84)</f>
        <v>18595</v>
      </c>
      <c r="P85" s="999">
        <f t="shared" si="14"/>
        <v>4675</v>
      </c>
      <c r="Q85" s="999">
        <f t="shared" si="14"/>
        <v>221645</v>
      </c>
      <c r="R85" s="999">
        <f t="shared" si="14"/>
        <v>9201</v>
      </c>
      <c r="S85" s="999">
        <f t="shared" si="14"/>
        <v>661118</v>
      </c>
      <c r="T85" s="999">
        <f t="shared" si="14"/>
        <v>1943622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79"/>
      <c r="AV85" s="179"/>
      <c r="AW85" s="179"/>
      <c r="AX85" s="179"/>
      <c r="AY85" s="179"/>
      <c r="AZ85" s="179"/>
      <c r="BA85" s="179"/>
      <c r="BB85" s="179"/>
      <c r="BC85" s="179"/>
      <c r="BD85" s="179"/>
      <c r="BE85" s="179"/>
      <c r="BF85" s="179"/>
      <c r="BG85" s="179"/>
      <c r="BH85" s="179"/>
      <c r="BI85" s="179"/>
      <c r="BJ85" s="179"/>
      <c r="BK85" s="179"/>
      <c r="BL85" s="179"/>
      <c r="BM85" s="179"/>
      <c r="BN85" s="179"/>
      <c r="BO85" s="179"/>
      <c r="BP85" s="179"/>
      <c r="BQ85" s="179"/>
      <c r="BR85" s="179"/>
      <c r="BS85" s="179"/>
      <c r="BT85" s="179"/>
      <c r="BU85" s="179"/>
      <c r="BV85" s="179"/>
    </row>
    <row r="86" spans="1:74">
      <c r="A86" s="682" t="s">
        <v>121</v>
      </c>
      <c r="B86" s="686"/>
      <c r="C86" s="686"/>
      <c r="D86" s="737"/>
      <c r="E86" s="686"/>
      <c r="L86" s="686"/>
      <c r="M86" s="686"/>
      <c r="N86" s="686"/>
      <c r="O86" s="686"/>
      <c r="P86" s="686"/>
      <c r="Q86" s="686"/>
      <c r="R86" s="686"/>
      <c r="S86" s="686"/>
      <c r="T86" s="686"/>
    </row>
    <row r="87" spans="1:74">
      <c r="A87" s="682" t="s">
        <v>122</v>
      </c>
      <c r="B87" s="686"/>
      <c r="C87" s="686"/>
      <c r="D87" s="737"/>
      <c r="E87" s="686"/>
      <c r="L87" s="738"/>
      <c r="M87" s="738"/>
      <c r="N87" s="686"/>
      <c r="O87" s="686"/>
      <c r="P87" s="686"/>
      <c r="Q87" s="686"/>
      <c r="R87" s="686"/>
      <c r="S87" s="686"/>
      <c r="T87" s="686"/>
    </row>
    <row r="88" spans="1:74">
      <c r="A88" s="682" t="s">
        <v>123</v>
      </c>
      <c r="B88" s="686"/>
      <c r="C88" s="686"/>
      <c r="D88" s="737"/>
      <c r="E88" s="686"/>
      <c r="L88" s="686"/>
      <c r="M88" s="686"/>
      <c r="N88" s="686"/>
      <c r="O88" s="686"/>
      <c r="P88" s="686"/>
      <c r="Q88" s="686"/>
      <c r="R88" s="686"/>
      <c r="S88" s="686"/>
      <c r="T88" s="686"/>
    </row>
    <row r="90" spans="1:74" ht="15.75" customHeight="1">
      <c r="A90" s="685" t="s">
        <v>1</v>
      </c>
      <c r="B90" s="685"/>
      <c r="C90" s="685"/>
      <c r="D90" s="687" t="s">
        <v>2</v>
      </c>
      <c r="E90" s="682"/>
      <c r="F90" s="685" t="s">
        <v>0</v>
      </c>
      <c r="G90" s="682"/>
      <c r="H90" s="682"/>
      <c r="I90" s="682"/>
      <c r="J90" s="682"/>
      <c r="K90" s="682"/>
      <c r="L90" s="682"/>
      <c r="M90" s="682"/>
      <c r="N90" s="682"/>
      <c r="O90" s="682"/>
      <c r="P90" s="682"/>
      <c r="Q90" s="682"/>
      <c r="R90" s="682"/>
      <c r="S90" s="682"/>
      <c r="T90" s="682"/>
    </row>
    <row r="91" spans="1:74" ht="15" customHeight="1">
      <c r="A91" s="685"/>
      <c r="B91" s="685"/>
      <c r="C91" s="685"/>
      <c r="D91" s="687"/>
      <c r="E91" s="682"/>
      <c r="F91" s="682"/>
      <c r="G91" s="682"/>
      <c r="H91" s="682"/>
      <c r="I91" s="682"/>
      <c r="J91" s="682"/>
      <c r="K91" s="682"/>
      <c r="L91" s="682"/>
      <c r="M91" s="682"/>
      <c r="N91" s="682"/>
      <c r="O91" s="682"/>
      <c r="P91" s="682"/>
      <c r="Q91" s="682"/>
      <c r="R91" s="682"/>
      <c r="S91" s="682"/>
      <c r="T91" s="682"/>
    </row>
    <row r="92" spans="1:74" ht="12.75">
      <c r="A92" s="685" t="s">
        <v>3</v>
      </c>
      <c r="B92" s="685"/>
      <c r="C92" s="685"/>
      <c r="D92" s="687" t="s">
        <v>4</v>
      </c>
      <c r="E92" s="682"/>
      <c r="F92" s="682"/>
      <c r="G92" s="682"/>
      <c r="H92" s="682"/>
      <c r="I92" s="682"/>
      <c r="J92" s="682"/>
      <c r="K92" s="682"/>
      <c r="L92" s="682"/>
      <c r="M92" s="682"/>
      <c r="N92" s="682"/>
      <c r="O92" s="682"/>
      <c r="P92" s="682"/>
      <c r="Q92" s="682"/>
      <c r="R92" s="682"/>
      <c r="S92" s="682"/>
      <c r="T92" s="682"/>
    </row>
    <row r="93" spans="1:74" ht="12.75">
      <c r="A93" s="685"/>
      <c r="B93" s="685"/>
      <c r="C93" s="685"/>
      <c r="D93" s="687"/>
      <c r="E93" s="682"/>
      <c r="F93" s="682"/>
      <c r="G93" s="682"/>
      <c r="H93" s="682"/>
      <c r="I93" s="682"/>
      <c r="J93" s="682"/>
      <c r="K93" s="682"/>
      <c r="L93" s="682"/>
      <c r="M93" s="682"/>
      <c r="N93" s="682"/>
      <c r="O93" s="682"/>
      <c r="P93" s="682"/>
      <c r="Q93" s="682"/>
      <c r="R93" s="682"/>
      <c r="S93" s="682"/>
      <c r="T93" s="682"/>
    </row>
    <row r="94" spans="1:74" ht="12.75">
      <c r="A94" s="685" t="s">
        <v>5</v>
      </c>
      <c r="B94" s="685"/>
      <c r="C94" s="685"/>
      <c r="D94" s="687" t="s">
        <v>359</v>
      </c>
      <c r="E94" s="688"/>
      <c r="F94" s="688"/>
      <c r="G94" s="688"/>
      <c r="H94" s="688"/>
      <c r="I94" s="688"/>
      <c r="J94" s="688"/>
      <c r="K94" s="682"/>
      <c r="L94" s="682"/>
      <c r="M94" s="682"/>
      <c r="N94" s="682"/>
      <c r="O94" s="682"/>
      <c r="P94" s="682"/>
      <c r="Q94" s="682"/>
      <c r="R94" s="682"/>
      <c r="S94" s="682"/>
      <c r="T94" s="682"/>
    </row>
    <row r="95" spans="1:74" ht="12.75">
      <c r="A95" s="685"/>
      <c r="B95" s="685"/>
      <c r="C95" s="685"/>
      <c r="D95" s="687"/>
      <c r="E95" s="688"/>
      <c r="F95" s="688"/>
      <c r="G95" s="688"/>
      <c r="H95" s="688"/>
      <c r="I95" s="688"/>
      <c r="J95" s="688"/>
      <c r="K95" s="682"/>
      <c r="L95" s="682"/>
      <c r="M95" s="682"/>
      <c r="N95" s="682"/>
      <c r="O95" s="682"/>
      <c r="P95" s="682"/>
      <c r="Q95" s="682"/>
      <c r="R95" s="682"/>
      <c r="S95" s="682"/>
      <c r="T95" s="682"/>
    </row>
    <row r="96" spans="1:74" ht="12.75">
      <c r="A96" s="685" t="s">
        <v>7</v>
      </c>
      <c r="B96" s="685"/>
      <c r="C96" s="685"/>
      <c r="D96" s="687" t="s">
        <v>8</v>
      </c>
      <c r="E96" s="688"/>
      <c r="F96" s="688"/>
      <c r="G96" s="87"/>
      <c r="H96" s="685" t="s">
        <v>270</v>
      </c>
      <c r="I96" s="688"/>
      <c r="J96" s="688"/>
      <c r="K96" s="682"/>
      <c r="L96" s="86"/>
      <c r="M96" s="86"/>
      <c r="N96" s="86"/>
      <c r="O96" s="86"/>
      <c r="P96" s="86"/>
      <c r="Q96" s="86"/>
      <c r="R96" s="86"/>
      <c r="S96" s="86"/>
      <c r="T96" s="682"/>
    </row>
    <row r="97" spans="1:20" ht="15">
      <c r="A97" s="682"/>
      <c r="B97" s="682"/>
      <c r="C97" s="682"/>
      <c r="D97" s="683"/>
      <c r="E97" s="682"/>
      <c r="F97" s="690"/>
      <c r="G97" s="690"/>
      <c r="H97" s="690"/>
      <c r="I97" s="690"/>
      <c r="J97" s="690"/>
      <c r="K97" s="682"/>
      <c r="L97" s="682" t="s">
        <v>0</v>
      </c>
      <c r="M97" s="682"/>
      <c r="N97" s="682"/>
      <c r="O97" s="682"/>
      <c r="P97" s="682"/>
      <c r="Q97" s="690"/>
      <c r="R97" s="690"/>
      <c r="S97" s="682"/>
      <c r="T97" s="682"/>
    </row>
    <row r="98" spans="1:20">
      <c r="A98" s="682"/>
      <c r="B98" s="691" t="s">
        <v>10</v>
      </c>
      <c r="C98" s="692"/>
      <c r="D98" s="693"/>
      <c r="E98" s="692"/>
      <c r="F98" s="692"/>
      <c r="G98" s="692"/>
      <c r="H98" s="692"/>
      <c r="I98" s="692"/>
      <c r="J98" s="694"/>
      <c r="K98" s="682"/>
      <c r="L98" s="682"/>
      <c r="M98" s="682"/>
      <c r="N98" s="682"/>
      <c r="O98" s="682"/>
      <c r="P98" s="682"/>
      <c r="Q98" s="691" t="s">
        <v>10</v>
      </c>
      <c r="R98" s="694"/>
      <c r="S98" s="682"/>
      <c r="T98" s="682"/>
    </row>
    <row r="99" spans="1:20">
      <c r="A99" s="682"/>
      <c r="B99" s="695"/>
      <c r="C99" s="682"/>
      <c r="D99" s="683"/>
      <c r="E99" s="682"/>
      <c r="F99" s="682"/>
      <c r="G99" s="682"/>
      <c r="H99" s="682"/>
      <c r="I99" s="682"/>
      <c r="J99" s="696"/>
      <c r="K99" s="682"/>
      <c r="L99" s="682"/>
      <c r="M99" s="682"/>
      <c r="N99" s="682"/>
      <c r="O99" s="682"/>
      <c r="P99" s="682"/>
      <c r="Q99" s="695"/>
      <c r="R99" s="696"/>
      <c r="S99" s="682"/>
      <c r="T99" s="682"/>
    </row>
    <row r="100" spans="1:20">
      <c r="A100" s="682"/>
      <c r="B100" s="697" t="s">
        <v>11</v>
      </c>
      <c r="C100" s="698" t="s">
        <v>12</v>
      </c>
      <c r="D100" s="699" t="s">
        <v>13</v>
      </c>
      <c r="E100" s="698" t="s">
        <v>14</v>
      </c>
      <c r="F100" s="700" t="s">
        <v>15</v>
      </c>
      <c r="G100" s="701" t="s">
        <v>16</v>
      </c>
      <c r="H100" s="701" t="s">
        <v>17</v>
      </c>
      <c r="I100" s="701" t="s">
        <v>18</v>
      </c>
      <c r="J100" s="702" t="s">
        <v>19</v>
      </c>
      <c r="K100" s="698" t="s">
        <v>20</v>
      </c>
      <c r="L100" s="698" t="s">
        <v>21</v>
      </c>
      <c r="M100" s="700" t="s">
        <v>22</v>
      </c>
      <c r="N100" s="700" t="s">
        <v>23</v>
      </c>
      <c r="O100" s="700" t="s">
        <v>24</v>
      </c>
      <c r="P100" s="700" t="s">
        <v>25</v>
      </c>
      <c r="Q100" s="703" t="s">
        <v>26</v>
      </c>
      <c r="R100" s="702" t="s">
        <v>27</v>
      </c>
      <c r="S100" s="703" t="s">
        <v>28</v>
      </c>
      <c r="T100" s="86" t="s">
        <v>29</v>
      </c>
    </row>
    <row r="101" spans="1:20">
      <c r="A101" s="704"/>
      <c r="B101" s="705" t="s">
        <v>0</v>
      </c>
      <c r="C101" s="706"/>
      <c r="D101" s="707" t="s">
        <v>0</v>
      </c>
      <c r="E101" s="708" t="s">
        <v>0</v>
      </c>
      <c r="F101" s="708" t="s">
        <v>0</v>
      </c>
      <c r="G101" s="709"/>
      <c r="H101" s="709" t="s">
        <v>0</v>
      </c>
      <c r="I101" s="710" t="s">
        <v>30</v>
      </c>
      <c r="J101" s="205"/>
      <c r="K101" s="711" t="s">
        <v>0</v>
      </c>
      <c r="L101" s="704"/>
      <c r="M101" s="711"/>
      <c r="N101" s="711"/>
      <c r="O101" s="711" t="s">
        <v>31</v>
      </c>
      <c r="P101" s="711"/>
      <c r="Q101" s="712"/>
      <c r="R101" s="713"/>
      <c r="S101" s="714"/>
      <c r="T101" s="714"/>
    </row>
    <row r="102" spans="1:20">
      <c r="A102" s="716"/>
      <c r="B102" s="717" t="s">
        <v>32</v>
      </c>
      <c r="C102" s="709" t="s">
        <v>32</v>
      </c>
      <c r="D102" s="718" t="s">
        <v>33</v>
      </c>
      <c r="E102" s="709" t="s">
        <v>34</v>
      </c>
      <c r="F102" s="709" t="s">
        <v>0</v>
      </c>
      <c r="G102" s="709"/>
      <c r="H102" s="709" t="s">
        <v>0</v>
      </c>
      <c r="I102" s="206"/>
      <c r="J102" s="207"/>
      <c r="K102" s="719" t="s">
        <v>35</v>
      </c>
      <c r="L102" s="720" t="s">
        <v>36</v>
      </c>
      <c r="M102" s="720" t="s">
        <v>37</v>
      </c>
      <c r="N102" s="720" t="s">
        <v>38</v>
      </c>
      <c r="O102" s="720" t="s">
        <v>39</v>
      </c>
      <c r="P102" s="704" t="s">
        <v>40</v>
      </c>
      <c r="Q102" s="705" t="s">
        <v>41</v>
      </c>
      <c r="R102" s="721" t="s">
        <v>42</v>
      </c>
      <c r="S102" s="714" t="s">
        <v>43</v>
      </c>
      <c r="T102" s="722" t="s">
        <v>44</v>
      </c>
    </row>
    <row r="103" spans="1:20">
      <c r="A103" s="723" t="s">
        <v>45</v>
      </c>
      <c r="B103" s="724" t="s">
        <v>46</v>
      </c>
      <c r="C103" s="725" t="s">
        <v>47</v>
      </c>
      <c r="D103" s="726" t="s">
        <v>48</v>
      </c>
      <c r="E103" s="725" t="s">
        <v>49</v>
      </c>
      <c r="F103" s="725" t="s">
        <v>50</v>
      </c>
      <c r="G103" s="725" t="s">
        <v>51</v>
      </c>
      <c r="H103" s="725" t="s">
        <v>52</v>
      </c>
      <c r="I103" s="727" t="s">
        <v>53</v>
      </c>
      <c r="J103" s="728" t="s">
        <v>54</v>
      </c>
      <c r="K103" s="729" t="s">
        <v>55</v>
      </c>
      <c r="L103" s="730" t="s">
        <v>56</v>
      </c>
      <c r="M103" s="730" t="s">
        <v>57</v>
      </c>
      <c r="N103" s="730" t="s">
        <v>58</v>
      </c>
      <c r="O103" s="730" t="s">
        <v>59</v>
      </c>
      <c r="P103" s="731" t="s">
        <v>60</v>
      </c>
      <c r="Q103" s="732" t="s">
        <v>61</v>
      </c>
      <c r="R103" s="733" t="s">
        <v>61</v>
      </c>
      <c r="S103" s="729" t="s">
        <v>62</v>
      </c>
      <c r="T103" s="730" t="s">
        <v>63</v>
      </c>
    </row>
    <row r="104" spans="1:20">
      <c r="A104" s="199">
        <f>A84+1</f>
        <v>51</v>
      </c>
      <c r="B104" s="766">
        <v>6965</v>
      </c>
      <c r="C104" s="757" t="s">
        <v>211</v>
      </c>
      <c r="D104" s="777" t="s">
        <v>360</v>
      </c>
      <c r="E104" s="758" t="s">
        <v>361</v>
      </c>
      <c r="F104" s="1097">
        <v>41303</v>
      </c>
      <c r="G104" s="1094"/>
      <c r="H104" s="1097"/>
      <c r="I104" s="768">
        <v>46008</v>
      </c>
      <c r="J104" s="1098">
        <v>1093</v>
      </c>
      <c r="K104" s="1092">
        <f t="shared" ref="K104:K111" si="15">(+F104+G104+H104+J104)</f>
        <v>42396</v>
      </c>
      <c r="L104" s="1093">
        <f>+ROUND((K104*0.3077),0)</f>
        <v>13045</v>
      </c>
      <c r="M104" s="1099">
        <v>495</v>
      </c>
      <c r="N104" s="1092">
        <v>0</v>
      </c>
      <c r="O104" s="1095">
        <f t="shared" ref="O104:O128" si="16">+ROUND((K104*0.0145),0)</f>
        <v>615</v>
      </c>
      <c r="P104" s="1099">
        <v>187</v>
      </c>
      <c r="Q104" s="1098">
        <v>4801</v>
      </c>
      <c r="R104" s="1098">
        <v>342</v>
      </c>
      <c r="S104" s="1092">
        <f t="shared" ref="S104:S111" si="17">+L104+M104+N104+O104+P104+Q104+R104</f>
        <v>19485</v>
      </c>
      <c r="T104" s="1099">
        <f>K104+S104</f>
        <v>61881</v>
      </c>
    </row>
    <row r="105" spans="1:20">
      <c r="A105" s="197">
        <f>A104+1</f>
        <v>52</v>
      </c>
      <c r="B105" s="766">
        <v>6558</v>
      </c>
      <c r="C105" s="769" t="s">
        <v>362</v>
      </c>
      <c r="D105" s="777" t="s">
        <v>363</v>
      </c>
      <c r="E105" s="758" t="s">
        <v>364</v>
      </c>
      <c r="F105" s="816">
        <v>80999</v>
      </c>
      <c r="G105" s="836"/>
      <c r="H105" s="816"/>
      <c r="I105" s="768">
        <v>46363</v>
      </c>
      <c r="J105" s="837">
        <v>2141</v>
      </c>
      <c r="K105" s="834">
        <f t="shared" si="15"/>
        <v>83140</v>
      </c>
      <c r="L105" s="835">
        <f>+ROUND((K105*0.3077),0)</f>
        <v>25582</v>
      </c>
      <c r="M105" s="1134">
        <v>495</v>
      </c>
      <c r="N105" s="834">
        <v>0</v>
      </c>
      <c r="O105" s="836">
        <f t="shared" si="16"/>
        <v>1206</v>
      </c>
      <c r="P105" s="1134">
        <v>187</v>
      </c>
      <c r="Q105" s="837">
        <v>4801</v>
      </c>
      <c r="R105" s="837">
        <v>342</v>
      </c>
      <c r="S105" s="834">
        <f t="shared" si="17"/>
        <v>32613</v>
      </c>
      <c r="T105" s="1134">
        <f>K105+S105</f>
        <v>115753</v>
      </c>
    </row>
    <row r="106" spans="1:20">
      <c r="A106" s="197">
        <f t="shared" ref="A106:A128" si="18">A105+1</f>
        <v>53</v>
      </c>
      <c r="B106" s="1037" t="s">
        <v>365</v>
      </c>
      <c r="C106" s="757" t="s">
        <v>366</v>
      </c>
      <c r="D106" s="777" t="s">
        <v>367</v>
      </c>
      <c r="E106" s="778" t="s">
        <v>66</v>
      </c>
      <c r="F106" s="836">
        <v>0</v>
      </c>
      <c r="G106" s="1128"/>
      <c r="H106" s="1129"/>
      <c r="I106" s="1038"/>
      <c r="J106" s="1135">
        <v>0</v>
      </c>
      <c r="K106" s="834">
        <f t="shared" si="15"/>
        <v>0</v>
      </c>
      <c r="L106" s="835">
        <v>0</v>
      </c>
      <c r="M106" s="836">
        <v>0</v>
      </c>
      <c r="N106" s="834">
        <v>0</v>
      </c>
      <c r="O106" s="836">
        <f t="shared" si="16"/>
        <v>0</v>
      </c>
      <c r="P106" s="836">
        <v>0</v>
      </c>
      <c r="Q106" s="836">
        <v>0</v>
      </c>
      <c r="R106" s="836">
        <v>0</v>
      </c>
      <c r="S106" s="834">
        <f t="shared" si="17"/>
        <v>0</v>
      </c>
      <c r="T106" s="834">
        <f t="shared" ref="T106:T111" si="19">SUM(K106+S106)</f>
        <v>0</v>
      </c>
    </row>
    <row r="107" spans="1:20">
      <c r="A107" s="197">
        <f t="shared" si="18"/>
        <v>54</v>
      </c>
      <c r="B107" s="744">
        <v>6924</v>
      </c>
      <c r="C107" s="757" t="s">
        <v>67</v>
      </c>
      <c r="D107" s="757" t="s">
        <v>368</v>
      </c>
      <c r="E107" s="778" t="s">
        <v>369</v>
      </c>
      <c r="F107" s="1114">
        <v>37913</v>
      </c>
      <c r="G107" s="1129"/>
      <c r="H107" s="1129"/>
      <c r="I107" s="1038"/>
      <c r="J107" s="1135">
        <v>0</v>
      </c>
      <c r="K107" s="834">
        <f t="shared" si="15"/>
        <v>37913</v>
      </c>
      <c r="L107" s="835">
        <f t="shared" ref="L107:L128" si="20">+ROUND((K107*0.3077),0)</f>
        <v>11666</v>
      </c>
      <c r="M107" s="836">
        <v>495</v>
      </c>
      <c r="N107" s="834">
        <v>0</v>
      </c>
      <c r="O107" s="836">
        <f t="shared" si="16"/>
        <v>550</v>
      </c>
      <c r="P107" s="836">
        <v>187</v>
      </c>
      <c r="Q107" s="1108">
        <v>8310</v>
      </c>
      <c r="R107" s="1108">
        <v>486</v>
      </c>
      <c r="S107" s="834">
        <f t="shared" si="17"/>
        <v>21694</v>
      </c>
      <c r="T107" s="834">
        <f t="shared" si="19"/>
        <v>59607</v>
      </c>
    </row>
    <row r="108" spans="1:20">
      <c r="A108" s="197">
        <f t="shared" si="18"/>
        <v>55</v>
      </c>
      <c r="B108" s="744">
        <v>6378</v>
      </c>
      <c r="C108" s="757" t="s">
        <v>280</v>
      </c>
      <c r="D108" s="1039" t="s">
        <v>188</v>
      </c>
      <c r="E108" s="758" t="s">
        <v>285</v>
      </c>
      <c r="F108" s="816">
        <v>23229</v>
      </c>
      <c r="G108" s="1129"/>
      <c r="H108" s="1129"/>
      <c r="I108" s="1038"/>
      <c r="J108" s="1135">
        <v>0</v>
      </c>
      <c r="K108" s="834">
        <f t="shared" si="15"/>
        <v>23229</v>
      </c>
      <c r="L108" s="835">
        <f t="shared" si="20"/>
        <v>7148</v>
      </c>
      <c r="M108" s="836">
        <v>495</v>
      </c>
      <c r="N108" s="834">
        <v>0</v>
      </c>
      <c r="O108" s="836">
        <f t="shared" si="16"/>
        <v>337</v>
      </c>
      <c r="P108" s="836">
        <v>187</v>
      </c>
      <c r="Q108" s="816">
        <v>8310</v>
      </c>
      <c r="R108" s="816">
        <v>486</v>
      </c>
      <c r="S108" s="834">
        <f t="shared" si="17"/>
        <v>16963</v>
      </c>
      <c r="T108" s="834">
        <f t="shared" si="19"/>
        <v>40192</v>
      </c>
    </row>
    <row r="109" spans="1:20">
      <c r="A109" s="198">
        <f t="shared" si="18"/>
        <v>56</v>
      </c>
      <c r="B109" s="744">
        <v>6551</v>
      </c>
      <c r="C109" s="1040" t="s">
        <v>280</v>
      </c>
      <c r="D109" s="1041" t="s">
        <v>370</v>
      </c>
      <c r="E109" s="1042" t="s">
        <v>285</v>
      </c>
      <c r="F109" s="1144">
        <v>23229</v>
      </c>
      <c r="G109" s="1144"/>
      <c r="H109" s="1144"/>
      <c r="I109" s="1043"/>
      <c r="J109" s="1136">
        <v>0</v>
      </c>
      <c r="K109" s="1109">
        <f t="shared" si="15"/>
        <v>23229</v>
      </c>
      <c r="L109" s="835">
        <f t="shared" si="20"/>
        <v>7148</v>
      </c>
      <c r="M109" s="1110">
        <v>495</v>
      </c>
      <c r="N109" s="1109">
        <v>0</v>
      </c>
      <c r="O109" s="1110">
        <f t="shared" si="16"/>
        <v>337</v>
      </c>
      <c r="P109" s="1110">
        <v>187</v>
      </c>
      <c r="Q109" s="837">
        <v>8310</v>
      </c>
      <c r="R109" s="837">
        <v>486</v>
      </c>
      <c r="S109" s="1109">
        <f t="shared" si="17"/>
        <v>16963</v>
      </c>
      <c r="T109" s="1109">
        <f t="shared" si="19"/>
        <v>40192</v>
      </c>
    </row>
    <row r="110" spans="1:20">
      <c r="A110" s="197">
        <f t="shared" si="18"/>
        <v>57</v>
      </c>
      <c r="B110" s="1044">
        <v>6932</v>
      </c>
      <c r="C110" s="1045" t="s">
        <v>280</v>
      </c>
      <c r="D110" s="1046" t="s">
        <v>188</v>
      </c>
      <c r="E110" s="1047" t="s">
        <v>285</v>
      </c>
      <c r="F110" s="1111">
        <v>23229</v>
      </c>
      <c r="G110" s="1145"/>
      <c r="H110" s="1145"/>
      <c r="I110" s="1048"/>
      <c r="J110" s="1135">
        <v>0</v>
      </c>
      <c r="K110" s="834">
        <f t="shared" si="15"/>
        <v>23229</v>
      </c>
      <c r="L110" s="835">
        <f t="shared" si="20"/>
        <v>7148</v>
      </c>
      <c r="M110" s="836">
        <v>495</v>
      </c>
      <c r="N110" s="834">
        <v>0</v>
      </c>
      <c r="O110" s="836">
        <f t="shared" si="16"/>
        <v>337</v>
      </c>
      <c r="P110" s="836">
        <v>187</v>
      </c>
      <c r="Q110" s="1111">
        <v>8310</v>
      </c>
      <c r="R110" s="1111">
        <v>486</v>
      </c>
      <c r="S110" s="834">
        <f t="shared" si="17"/>
        <v>16963</v>
      </c>
      <c r="T110" s="834">
        <f t="shared" si="19"/>
        <v>40192</v>
      </c>
    </row>
    <row r="111" spans="1:20">
      <c r="A111" s="197">
        <f>A110+1</f>
        <v>58</v>
      </c>
      <c r="B111" s="766">
        <v>6901</v>
      </c>
      <c r="C111" s="757" t="s">
        <v>280</v>
      </c>
      <c r="D111" s="757" t="s">
        <v>371</v>
      </c>
      <c r="E111" s="758" t="s">
        <v>285</v>
      </c>
      <c r="F111" s="816">
        <v>23229</v>
      </c>
      <c r="G111" s="1129"/>
      <c r="H111" s="1129"/>
      <c r="I111" s="1038"/>
      <c r="J111" s="1135">
        <v>0</v>
      </c>
      <c r="K111" s="834">
        <f t="shared" si="15"/>
        <v>23229</v>
      </c>
      <c r="L111" s="835">
        <f t="shared" si="20"/>
        <v>7148</v>
      </c>
      <c r="M111" s="836">
        <v>495</v>
      </c>
      <c r="N111" s="834">
        <v>0</v>
      </c>
      <c r="O111" s="836">
        <f t="shared" si="16"/>
        <v>337</v>
      </c>
      <c r="P111" s="836">
        <v>187</v>
      </c>
      <c r="Q111" s="1112">
        <v>8310</v>
      </c>
      <c r="R111" s="1113">
        <v>486</v>
      </c>
      <c r="S111" s="834">
        <f t="shared" si="17"/>
        <v>16963</v>
      </c>
      <c r="T111" s="834">
        <f t="shared" si="19"/>
        <v>40192</v>
      </c>
    </row>
    <row r="112" spans="1:20" s="180" customFormat="1">
      <c r="A112" s="739">
        <f t="shared" si="18"/>
        <v>59</v>
      </c>
      <c r="B112" s="1049" t="s">
        <v>372</v>
      </c>
      <c r="C112" s="757" t="s">
        <v>286</v>
      </c>
      <c r="D112" s="767" t="s">
        <v>373</v>
      </c>
      <c r="E112" s="758" t="s">
        <v>285</v>
      </c>
      <c r="F112" s="816">
        <v>0</v>
      </c>
      <c r="G112" s="816"/>
      <c r="H112" s="816"/>
      <c r="I112" s="1050"/>
      <c r="J112" s="1135">
        <v>0</v>
      </c>
      <c r="K112" s="1137">
        <v>0</v>
      </c>
      <c r="L112" s="835">
        <f t="shared" si="20"/>
        <v>0</v>
      </c>
      <c r="M112" s="1137">
        <v>0</v>
      </c>
      <c r="N112" s="834">
        <v>0</v>
      </c>
      <c r="O112" s="836">
        <f t="shared" si="16"/>
        <v>0</v>
      </c>
      <c r="P112" s="1137">
        <v>0</v>
      </c>
      <c r="Q112" s="1138">
        <v>0</v>
      </c>
      <c r="R112" s="1138">
        <v>0</v>
      </c>
      <c r="S112" s="834">
        <v>0</v>
      </c>
      <c r="T112" s="1137">
        <v>0</v>
      </c>
    </row>
    <row r="113" spans="1:55">
      <c r="A113" s="197">
        <f t="shared" si="18"/>
        <v>60</v>
      </c>
      <c r="B113" s="744">
        <v>7029</v>
      </c>
      <c r="C113" s="757" t="s">
        <v>286</v>
      </c>
      <c r="D113" s="767" t="s">
        <v>374</v>
      </c>
      <c r="E113" s="758" t="s">
        <v>285</v>
      </c>
      <c r="F113" s="816">
        <v>0</v>
      </c>
      <c r="G113" s="816"/>
      <c r="H113" s="816"/>
      <c r="I113" s="1050"/>
      <c r="J113" s="1135">
        <v>0</v>
      </c>
      <c r="K113" s="834">
        <v>0</v>
      </c>
      <c r="L113" s="835">
        <f t="shared" si="20"/>
        <v>0</v>
      </c>
      <c r="M113" s="1134">
        <v>0</v>
      </c>
      <c r="N113" s="834">
        <v>0</v>
      </c>
      <c r="O113" s="836">
        <f t="shared" si="16"/>
        <v>0</v>
      </c>
      <c r="P113" s="1134">
        <v>0</v>
      </c>
      <c r="Q113" s="1114">
        <v>0</v>
      </c>
      <c r="R113" s="1114">
        <v>0</v>
      </c>
      <c r="S113" s="834">
        <f t="shared" ref="S113:S128" si="21">+L113+M113+N113+O113+P113+Q113+R113</f>
        <v>0</v>
      </c>
      <c r="T113" s="1134">
        <f>K113+S113</f>
        <v>0</v>
      </c>
    </row>
    <row r="114" spans="1:55" s="177" customFormat="1">
      <c r="A114" s="740">
        <f t="shared" si="18"/>
        <v>61</v>
      </c>
      <c r="B114" s="1051">
        <v>6928</v>
      </c>
      <c r="C114" s="1052" t="s">
        <v>375</v>
      </c>
      <c r="D114" s="1052" t="s">
        <v>376</v>
      </c>
      <c r="E114" s="1053" t="s">
        <v>221</v>
      </c>
      <c r="F114" s="1124">
        <v>25736</v>
      </c>
      <c r="G114" s="1146"/>
      <c r="H114" s="1147"/>
      <c r="I114" s="1054"/>
      <c r="J114" s="1135">
        <v>0</v>
      </c>
      <c r="K114" s="1115">
        <f>(+F114+G114+H114+J114)</f>
        <v>25736</v>
      </c>
      <c r="L114" s="1116">
        <f t="shared" si="20"/>
        <v>7919</v>
      </c>
      <c r="M114" s="1117">
        <v>495</v>
      </c>
      <c r="N114" s="1115">
        <v>0</v>
      </c>
      <c r="O114" s="1117">
        <f t="shared" si="16"/>
        <v>373</v>
      </c>
      <c r="P114" s="1117">
        <v>187</v>
      </c>
      <c r="Q114" s="1117">
        <v>8310</v>
      </c>
      <c r="R114" s="1117">
        <v>486</v>
      </c>
      <c r="S114" s="1115">
        <f t="shared" si="21"/>
        <v>17770</v>
      </c>
      <c r="T114" s="1115">
        <f>SUM(K114+S114)</f>
        <v>43506</v>
      </c>
    </row>
    <row r="115" spans="1:55">
      <c r="A115" s="741">
        <f t="shared" si="18"/>
        <v>62</v>
      </c>
      <c r="B115" s="744">
        <v>7025</v>
      </c>
      <c r="C115" s="757" t="s">
        <v>293</v>
      </c>
      <c r="D115" s="757" t="s">
        <v>377</v>
      </c>
      <c r="E115" s="786" t="s">
        <v>221</v>
      </c>
      <c r="F115" s="816">
        <v>0</v>
      </c>
      <c r="G115" s="816"/>
      <c r="H115" s="816"/>
      <c r="I115" s="1050"/>
      <c r="J115" s="1135">
        <v>0</v>
      </c>
      <c r="K115" s="1118">
        <v>0</v>
      </c>
      <c r="L115" s="1119">
        <f t="shared" si="20"/>
        <v>0</v>
      </c>
      <c r="M115" s="1136">
        <v>0</v>
      </c>
      <c r="N115" s="1118">
        <v>0</v>
      </c>
      <c r="O115" s="816">
        <f t="shared" si="16"/>
        <v>0</v>
      </c>
      <c r="P115" s="1136">
        <v>0</v>
      </c>
      <c r="Q115" s="1114">
        <v>0</v>
      </c>
      <c r="R115" s="1114">
        <v>0</v>
      </c>
      <c r="S115" s="1118">
        <f t="shared" si="21"/>
        <v>0</v>
      </c>
      <c r="T115" s="1136">
        <f>K115+S115</f>
        <v>0</v>
      </c>
    </row>
    <row r="116" spans="1:55">
      <c r="A116" s="197">
        <f t="shared" si="18"/>
        <v>63</v>
      </c>
      <c r="B116" s="744">
        <v>7023</v>
      </c>
      <c r="C116" s="757" t="s">
        <v>293</v>
      </c>
      <c r="D116" s="757" t="s">
        <v>188</v>
      </c>
      <c r="E116" s="786" t="s">
        <v>221</v>
      </c>
      <c r="F116" s="816">
        <v>0</v>
      </c>
      <c r="G116" s="1128"/>
      <c r="H116" s="1129"/>
      <c r="I116" s="1019"/>
      <c r="J116" s="1135">
        <v>0</v>
      </c>
      <c r="K116" s="834">
        <v>0</v>
      </c>
      <c r="L116" s="835">
        <f t="shared" si="20"/>
        <v>0</v>
      </c>
      <c r="M116" s="836">
        <v>0</v>
      </c>
      <c r="N116" s="834">
        <v>0</v>
      </c>
      <c r="O116" s="836">
        <f t="shared" si="16"/>
        <v>0</v>
      </c>
      <c r="P116" s="836">
        <v>0</v>
      </c>
      <c r="Q116" s="837">
        <v>0</v>
      </c>
      <c r="R116" s="837">
        <v>0</v>
      </c>
      <c r="S116" s="834">
        <f t="shared" si="21"/>
        <v>0</v>
      </c>
      <c r="T116" s="834">
        <f t="shared" ref="T116:T123" si="22">SUM(K116+S116)</f>
        <v>0</v>
      </c>
    </row>
    <row r="117" spans="1:55">
      <c r="A117" s="197">
        <f t="shared" si="18"/>
        <v>64</v>
      </c>
      <c r="B117" s="1055">
        <v>7017</v>
      </c>
      <c r="C117" s="1056" t="s">
        <v>293</v>
      </c>
      <c r="D117" s="1057" t="s">
        <v>188</v>
      </c>
      <c r="E117" s="1058" t="s">
        <v>221</v>
      </c>
      <c r="F117" s="1121">
        <v>0</v>
      </c>
      <c r="G117" s="1128"/>
      <c r="H117" s="1129"/>
      <c r="I117" s="1019"/>
      <c r="J117" s="1135">
        <v>0</v>
      </c>
      <c r="K117" s="1120">
        <v>0</v>
      </c>
      <c r="L117" s="835">
        <f t="shared" si="20"/>
        <v>0</v>
      </c>
      <c r="M117" s="1121">
        <v>0</v>
      </c>
      <c r="N117" s="1120">
        <v>0</v>
      </c>
      <c r="O117" s="1121">
        <f t="shared" si="16"/>
        <v>0</v>
      </c>
      <c r="P117" s="1121">
        <v>0</v>
      </c>
      <c r="Q117" s="836">
        <v>0</v>
      </c>
      <c r="R117" s="836">
        <v>0</v>
      </c>
      <c r="S117" s="1120">
        <f t="shared" si="21"/>
        <v>0</v>
      </c>
      <c r="T117" s="1120">
        <f t="shared" si="22"/>
        <v>0</v>
      </c>
      <c r="U117" s="686"/>
      <c r="V117" s="686"/>
      <c r="W117" s="686"/>
      <c r="X117" s="686"/>
      <c r="Y117" s="686"/>
      <c r="Z117" s="686"/>
      <c r="AA117" s="686"/>
      <c r="AB117" s="686"/>
      <c r="AC117" s="686"/>
      <c r="AD117" s="686"/>
      <c r="AE117" s="686"/>
      <c r="AF117" s="686"/>
      <c r="AG117" s="686"/>
      <c r="AH117" s="686"/>
      <c r="AI117" s="686"/>
      <c r="AJ117" s="686"/>
      <c r="AK117" s="686"/>
      <c r="AL117" s="686"/>
      <c r="AM117" s="686"/>
      <c r="AN117" s="686"/>
      <c r="AO117" s="686"/>
      <c r="AP117" s="686"/>
      <c r="AQ117" s="686"/>
      <c r="AR117" s="686"/>
      <c r="AS117" s="686"/>
      <c r="AT117" s="686"/>
      <c r="AU117" s="686"/>
      <c r="AV117" s="686"/>
      <c r="AW117" s="686"/>
      <c r="AX117" s="686"/>
      <c r="AY117" s="686"/>
      <c r="AZ117" s="686"/>
      <c r="BA117" s="686"/>
      <c r="BB117" s="686"/>
      <c r="BC117" s="686"/>
    </row>
    <row r="118" spans="1:55">
      <c r="A118" s="197">
        <f t="shared" si="18"/>
        <v>65</v>
      </c>
      <c r="B118" s="1059">
        <v>7020</v>
      </c>
      <c r="C118" s="1060" t="s">
        <v>293</v>
      </c>
      <c r="D118" s="1061" t="s">
        <v>188</v>
      </c>
      <c r="E118" s="1062" t="s">
        <v>221</v>
      </c>
      <c r="F118" s="1148">
        <v>0</v>
      </c>
      <c r="G118" s="1128"/>
      <c r="H118" s="1129"/>
      <c r="I118" s="1019"/>
      <c r="J118" s="1135">
        <v>0</v>
      </c>
      <c r="K118" s="1120">
        <v>0</v>
      </c>
      <c r="L118" s="835">
        <f t="shared" si="20"/>
        <v>0</v>
      </c>
      <c r="M118" s="1121">
        <v>0</v>
      </c>
      <c r="N118" s="1120">
        <v>0</v>
      </c>
      <c r="O118" s="1121">
        <f t="shared" si="16"/>
        <v>0</v>
      </c>
      <c r="P118" s="1121">
        <v>0</v>
      </c>
      <c r="Q118" s="836">
        <v>0</v>
      </c>
      <c r="R118" s="836">
        <v>0</v>
      </c>
      <c r="S118" s="1120">
        <f t="shared" si="21"/>
        <v>0</v>
      </c>
      <c r="T118" s="1120">
        <f t="shared" si="22"/>
        <v>0</v>
      </c>
    </row>
    <row r="119" spans="1:55">
      <c r="A119" s="197">
        <f t="shared" si="18"/>
        <v>66</v>
      </c>
      <c r="B119" s="766">
        <v>7021</v>
      </c>
      <c r="C119" s="1063" t="s">
        <v>293</v>
      </c>
      <c r="D119" s="1064" t="s">
        <v>188</v>
      </c>
      <c r="E119" s="1062" t="s">
        <v>221</v>
      </c>
      <c r="F119" s="1149">
        <v>0</v>
      </c>
      <c r="G119" s="1128"/>
      <c r="H119" s="1129"/>
      <c r="I119" s="1019"/>
      <c r="J119" s="1135">
        <v>0</v>
      </c>
      <c r="K119" s="1120">
        <v>0</v>
      </c>
      <c r="L119" s="835">
        <f t="shared" si="20"/>
        <v>0</v>
      </c>
      <c r="M119" s="1121">
        <v>0</v>
      </c>
      <c r="N119" s="1120">
        <v>0</v>
      </c>
      <c r="O119" s="1121">
        <f t="shared" si="16"/>
        <v>0</v>
      </c>
      <c r="P119" s="1121">
        <v>0</v>
      </c>
      <c r="Q119" s="836">
        <v>0</v>
      </c>
      <c r="R119" s="836">
        <v>0</v>
      </c>
      <c r="S119" s="1120">
        <f t="shared" si="21"/>
        <v>0</v>
      </c>
      <c r="T119" s="1120">
        <f t="shared" si="22"/>
        <v>0</v>
      </c>
    </row>
    <row r="120" spans="1:55" s="179" customFormat="1" ht="21">
      <c r="A120" s="199">
        <f t="shared" si="18"/>
        <v>67</v>
      </c>
      <c r="B120" s="787">
        <v>7019</v>
      </c>
      <c r="C120" s="745" t="s">
        <v>378</v>
      </c>
      <c r="D120" s="1065" t="s">
        <v>379</v>
      </c>
      <c r="E120" s="809" t="s">
        <v>369</v>
      </c>
      <c r="F120" s="833">
        <v>37913</v>
      </c>
      <c r="G120" s="1127"/>
      <c r="H120" s="1127"/>
      <c r="I120" s="804"/>
      <c r="J120" s="1139">
        <v>0</v>
      </c>
      <c r="K120" s="827">
        <f t="shared" ref="K120:K128" si="23">(+F120+G120+H120+J120)</f>
        <v>37913</v>
      </c>
      <c r="L120" s="828">
        <f t="shared" si="20"/>
        <v>11666</v>
      </c>
      <c r="M120" s="829">
        <v>495</v>
      </c>
      <c r="N120" s="827">
        <v>0</v>
      </c>
      <c r="O120" s="829">
        <f t="shared" si="16"/>
        <v>550</v>
      </c>
      <c r="P120" s="1140">
        <v>187</v>
      </c>
      <c r="Q120" s="831">
        <v>8310</v>
      </c>
      <c r="R120" s="832">
        <v>486</v>
      </c>
      <c r="S120" s="827">
        <f t="shared" si="21"/>
        <v>21694</v>
      </c>
      <c r="T120" s="827">
        <f t="shared" si="22"/>
        <v>59607</v>
      </c>
    </row>
    <row r="121" spans="1:55" s="179" customFormat="1" ht="21">
      <c r="A121" s="199">
        <f t="shared" si="18"/>
        <v>68</v>
      </c>
      <c r="B121" s="751">
        <v>7048</v>
      </c>
      <c r="C121" s="745" t="s">
        <v>380</v>
      </c>
      <c r="D121" s="745" t="s">
        <v>381</v>
      </c>
      <c r="E121" s="809" t="s">
        <v>369</v>
      </c>
      <c r="F121" s="833">
        <v>37913</v>
      </c>
      <c r="G121" s="1127"/>
      <c r="H121" s="1127"/>
      <c r="I121" s="804"/>
      <c r="J121" s="1139">
        <v>0</v>
      </c>
      <c r="K121" s="827">
        <f t="shared" si="23"/>
        <v>37913</v>
      </c>
      <c r="L121" s="828">
        <f t="shared" si="20"/>
        <v>11666</v>
      </c>
      <c r="M121" s="829">
        <v>495</v>
      </c>
      <c r="N121" s="827">
        <v>0</v>
      </c>
      <c r="O121" s="829">
        <f t="shared" si="16"/>
        <v>550</v>
      </c>
      <c r="P121" s="1140">
        <v>187</v>
      </c>
      <c r="Q121" s="831">
        <v>8310</v>
      </c>
      <c r="R121" s="832">
        <v>486</v>
      </c>
      <c r="S121" s="827">
        <f t="shared" si="21"/>
        <v>21694</v>
      </c>
      <c r="T121" s="827">
        <f t="shared" si="22"/>
        <v>59607</v>
      </c>
    </row>
    <row r="122" spans="1:55">
      <c r="A122" s="197">
        <f t="shared" si="18"/>
        <v>69</v>
      </c>
      <c r="B122" s="1000">
        <v>6991</v>
      </c>
      <c r="C122" s="1001" t="s">
        <v>306</v>
      </c>
      <c r="D122" s="1039" t="s">
        <v>382</v>
      </c>
      <c r="E122" s="758" t="s">
        <v>81</v>
      </c>
      <c r="F122" s="816">
        <v>32355</v>
      </c>
      <c r="G122" s="1131"/>
      <c r="H122" s="1131"/>
      <c r="I122" s="1066"/>
      <c r="J122" s="1135">
        <v>0</v>
      </c>
      <c r="K122" s="834">
        <f t="shared" si="23"/>
        <v>32355</v>
      </c>
      <c r="L122" s="835">
        <f t="shared" si="20"/>
        <v>9956</v>
      </c>
      <c r="M122" s="836">
        <v>495</v>
      </c>
      <c r="N122" s="834">
        <v>0</v>
      </c>
      <c r="O122" s="836">
        <f t="shared" si="16"/>
        <v>469</v>
      </c>
      <c r="P122" s="836">
        <v>187</v>
      </c>
      <c r="Q122" s="1141">
        <v>8310</v>
      </c>
      <c r="R122" s="1141">
        <v>486</v>
      </c>
      <c r="S122" s="834">
        <f t="shared" si="21"/>
        <v>19903</v>
      </c>
      <c r="T122" s="834">
        <f t="shared" si="22"/>
        <v>52258</v>
      </c>
    </row>
    <row r="123" spans="1:55">
      <c r="A123" s="197">
        <f t="shared" si="18"/>
        <v>70</v>
      </c>
      <c r="B123" s="1000">
        <v>6563</v>
      </c>
      <c r="C123" s="1001" t="s">
        <v>306</v>
      </c>
      <c r="D123" s="1039" t="s">
        <v>383</v>
      </c>
      <c r="E123" s="1049" t="s">
        <v>81</v>
      </c>
      <c r="F123" s="1114">
        <v>32355</v>
      </c>
      <c r="G123" s="1129"/>
      <c r="H123" s="1129"/>
      <c r="I123" s="1038"/>
      <c r="J123" s="1135">
        <v>0</v>
      </c>
      <c r="K123" s="834">
        <f t="shared" si="23"/>
        <v>32355</v>
      </c>
      <c r="L123" s="835">
        <f t="shared" si="20"/>
        <v>9956</v>
      </c>
      <c r="M123" s="836">
        <v>495</v>
      </c>
      <c r="N123" s="834">
        <v>0</v>
      </c>
      <c r="O123" s="836">
        <f t="shared" si="16"/>
        <v>469</v>
      </c>
      <c r="P123" s="836">
        <v>187</v>
      </c>
      <c r="Q123" s="816">
        <v>8310</v>
      </c>
      <c r="R123" s="816">
        <v>486</v>
      </c>
      <c r="S123" s="834">
        <f t="shared" si="21"/>
        <v>19903</v>
      </c>
      <c r="T123" s="834">
        <f t="shared" si="22"/>
        <v>52258</v>
      </c>
    </row>
    <row r="124" spans="1:55">
      <c r="A124" s="197">
        <f t="shared" si="18"/>
        <v>71</v>
      </c>
      <c r="B124" s="1000">
        <v>6755</v>
      </c>
      <c r="C124" s="1001" t="s">
        <v>313</v>
      </c>
      <c r="D124" s="757" t="s">
        <v>384</v>
      </c>
      <c r="E124" s="1049" t="s">
        <v>81</v>
      </c>
      <c r="F124" s="1114">
        <v>32355</v>
      </c>
      <c r="G124" s="1129"/>
      <c r="H124" s="1129"/>
      <c r="I124" s="1038"/>
      <c r="J124" s="1135">
        <v>0</v>
      </c>
      <c r="K124" s="1134">
        <f t="shared" si="23"/>
        <v>32355</v>
      </c>
      <c r="L124" s="835">
        <f t="shared" si="20"/>
        <v>9956</v>
      </c>
      <c r="M124" s="1134">
        <v>495</v>
      </c>
      <c r="N124" s="834">
        <v>0</v>
      </c>
      <c r="O124" s="836">
        <f t="shared" si="16"/>
        <v>469</v>
      </c>
      <c r="P124" s="1134">
        <v>187</v>
      </c>
      <c r="Q124" s="816">
        <v>8310</v>
      </c>
      <c r="R124" s="816">
        <v>486</v>
      </c>
      <c r="S124" s="834">
        <f t="shared" si="21"/>
        <v>19903</v>
      </c>
      <c r="T124" s="1142">
        <f>K124+S124</f>
        <v>52258</v>
      </c>
    </row>
    <row r="125" spans="1:55">
      <c r="A125" s="197">
        <f t="shared" si="18"/>
        <v>72</v>
      </c>
      <c r="B125" s="744">
        <v>6809</v>
      </c>
      <c r="C125" s="757" t="s">
        <v>306</v>
      </c>
      <c r="D125" s="1039" t="s">
        <v>385</v>
      </c>
      <c r="E125" s="1049" t="s">
        <v>81</v>
      </c>
      <c r="F125" s="1114">
        <v>32355</v>
      </c>
      <c r="G125" s="1129"/>
      <c r="H125" s="1129"/>
      <c r="I125" s="1038"/>
      <c r="J125" s="1136">
        <v>0</v>
      </c>
      <c r="K125" s="1134">
        <f t="shared" si="23"/>
        <v>32355</v>
      </c>
      <c r="L125" s="835">
        <f t="shared" si="20"/>
        <v>9956</v>
      </c>
      <c r="M125" s="1134">
        <v>495</v>
      </c>
      <c r="N125" s="834">
        <v>0</v>
      </c>
      <c r="O125" s="836">
        <f t="shared" si="16"/>
        <v>469</v>
      </c>
      <c r="P125" s="1134">
        <v>187</v>
      </c>
      <c r="Q125" s="816">
        <v>8310</v>
      </c>
      <c r="R125" s="816">
        <v>486</v>
      </c>
      <c r="S125" s="834">
        <f t="shared" si="21"/>
        <v>19903</v>
      </c>
      <c r="T125" s="1134">
        <f>K125+S125</f>
        <v>52258</v>
      </c>
    </row>
    <row r="126" spans="1:55" s="179" customFormat="1">
      <c r="A126" s="199">
        <f>A125+1</f>
        <v>73</v>
      </c>
      <c r="B126" s="751">
        <v>6751</v>
      </c>
      <c r="C126" s="745" t="s">
        <v>313</v>
      </c>
      <c r="D126" s="745" t="s">
        <v>386</v>
      </c>
      <c r="E126" s="1067" t="s">
        <v>81</v>
      </c>
      <c r="F126" s="1150">
        <v>32355</v>
      </c>
      <c r="G126" s="833"/>
      <c r="H126" s="833"/>
      <c r="I126" s="790"/>
      <c r="J126" s="1143">
        <v>0</v>
      </c>
      <c r="K126" s="827">
        <f t="shared" si="23"/>
        <v>32355</v>
      </c>
      <c r="L126" s="828">
        <f t="shared" si="20"/>
        <v>9956</v>
      </c>
      <c r="M126" s="829">
        <v>495</v>
      </c>
      <c r="N126" s="827">
        <v>0</v>
      </c>
      <c r="O126" s="829">
        <f t="shared" si="16"/>
        <v>469</v>
      </c>
      <c r="P126" s="829">
        <v>187</v>
      </c>
      <c r="Q126" s="829">
        <v>8310</v>
      </c>
      <c r="R126" s="829">
        <v>486</v>
      </c>
      <c r="S126" s="827">
        <f t="shared" si="21"/>
        <v>19903</v>
      </c>
      <c r="T126" s="843">
        <f>SUM(K126+S126)</f>
        <v>52258</v>
      </c>
    </row>
    <row r="127" spans="1:55">
      <c r="A127" s="197">
        <f>A126+1</f>
        <v>74</v>
      </c>
      <c r="B127" s="1069">
        <v>6993</v>
      </c>
      <c r="C127" s="1001" t="s">
        <v>313</v>
      </c>
      <c r="D127" s="777" t="s">
        <v>387</v>
      </c>
      <c r="E127" s="1049" t="s">
        <v>81</v>
      </c>
      <c r="F127" s="1114">
        <v>32355</v>
      </c>
      <c r="G127" s="1128"/>
      <c r="H127" s="1129"/>
      <c r="I127" s="1019"/>
      <c r="J127" s="1136">
        <v>0</v>
      </c>
      <c r="K127" s="1134">
        <f t="shared" si="23"/>
        <v>32355</v>
      </c>
      <c r="L127" s="835">
        <f t="shared" si="20"/>
        <v>9956</v>
      </c>
      <c r="M127" s="1134">
        <v>495</v>
      </c>
      <c r="N127" s="834">
        <v>0</v>
      </c>
      <c r="O127" s="836">
        <f t="shared" si="16"/>
        <v>469</v>
      </c>
      <c r="P127" s="1134">
        <v>187</v>
      </c>
      <c r="Q127" s="816">
        <v>8310</v>
      </c>
      <c r="R127" s="816">
        <v>486</v>
      </c>
      <c r="S127" s="834">
        <f t="shared" si="21"/>
        <v>19903</v>
      </c>
      <c r="T127" s="1142">
        <f>K127+S127</f>
        <v>52258</v>
      </c>
    </row>
    <row r="128" spans="1:55" s="180" customFormat="1">
      <c r="A128" s="739">
        <f t="shared" si="18"/>
        <v>75</v>
      </c>
      <c r="B128" s="1069">
        <v>6585</v>
      </c>
      <c r="C128" s="1070" t="s">
        <v>313</v>
      </c>
      <c r="D128" s="1011" t="s">
        <v>388</v>
      </c>
      <c r="E128" s="1037" t="s">
        <v>81</v>
      </c>
      <c r="F128" s="1114">
        <v>32355</v>
      </c>
      <c r="G128" s="1129"/>
      <c r="H128" s="1128"/>
      <c r="I128" s="1019"/>
      <c r="J128" s="1136">
        <v>0</v>
      </c>
      <c r="K128" s="834">
        <f t="shared" si="23"/>
        <v>32355</v>
      </c>
      <c r="L128" s="835">
        <f t="shared" si="20"/>
        <v>9956</v>
      </c>
      <c r="M128" s="836">
        <v>495</v>
      </c>
      <c r="N128" s="834">
        <v>0</v>
      </c>
      <c r="O128" s="836">
        <f t="shared" si="16"/>
        <v>469</v>
      </c>
      <c r="P128" s="836">
        <v>187</v>
      </c>
      <c r="Q128" s="836">
        <v>8310</v>
      </c>
      <c r="R128" s="836">
        <v>486</v>
      </c>
      <c r="S128" s="834">
        <f t="shared" si="21"/>
        <v>19903</v>
      </c>
      <c r="T128" s="834">
        <f>SUM(K128+S128)</f>
        <v>52258</v>
      </c>
    </row>
    <row r="129" spans="1:20">
      <c r="A129" s="736"/>
      <c r="B129" s="736"/>
      <c r="C129" s="736"/>
      <c r="D129" s="993" t="s">
        <v>389</v>
      </c>
      <c r="E129" s="994" t="s">
        <v>120</v>
      </c>
      <c r="F129" s="999">
        <f>SUM(F104:F128)</f>
        <v>581178</v>
      </c>
      <c r="G129" s="999">
        <f>SUM(G108:G128)</f>
        <v>0</v>
      </c>
      <c r="H129" s="999">
        <f>SUM(H108:H128)</f>
        <v>0</v>
      </c>
      <c r="I129" s="999"/>
      <c r="J129" s="999">
        <f t="shared" ref="J129:T129" si="24">SUM(J104:J128)</f>
        <v>3234</v>
      </c>
      <c r="K129" s="999">
        <f t="shared" si="24"/>
        <v>584412</v>
      </c>
      <c r="L129" s="999">
        <f t="shared" si="24"/>
        <v>179828</v>
      </c>
      <c r="M129" s="999">
        <f t="shared" si="24"/>
        <v>8415</v>
      </c>
      <c r="N129" s="999">
        <f t="shared" si="24"/>
        <v>0</v>
      </c>
      <c r="O129" s="999">
        <f t="shared" si="24"/>
        <v>8475</v>
      </c>
      <c r="P129" s="999">
        <f t="shared" si="24"/>
        <v>3179</v>
      </c>
      <c r="Q129" s="999">
        <f t="shared" si="24"/>
        <v>134252</v>
      </c>
      <c r="R129" s="999">
        <f t="shared" si="24"/>
        <v>7974</v>
      </c>
      <c r="S129" s="999">
        <f t="shared" si="24"/>
        <v>342123</v>
      </c>
      <c r="T129" s="999">
        <f t="shared" si="24"/>
        <v>926535</v>
      </c>
    </row>
    <row r="130" spans="1:20">
      <c r="A130" s="682" t="s">
        <v>121</v>
      </c>
      <c r="B130" s="686"/>
      <c r="C130" s="686"/>
      <c r="D130" s="737"/>
      <c r="E130" s="686"/>
      <c r="F130" s="686"/>
      <c r="G130" s="686"/>
      <c r="H130" s="686"/>
      <c r="I130" s="686"/>
      <c r="J130" s="686"/>
      <c r="K130" s="686"/>
      <c r="L130" s="686"/>
      <c r="M130" s="686"/>
      <c r="N130" s="686"/>
      <c r="O130" s="686"/>
      <c r="P130" s="686"/>
      <c r="Q130" s="686"/>
      <c r="R130" s="686"/>
      <c r="S130" s="686"/>
      <c r="T130" s="686"/>
    </row>
    <row r="131" spans="1:20">
      <c r="A131" s="682" t="s">
        <v>122</v>
      </c>
      <c r="B131" s="686"/>
      <c r="C131" s="686"/>
      <c r="D131" s="737"/>
      <c r="E131" s="686"/>
      <c r="F131" s="686"/>
      <c r="G131" s="686"/>
      <c r="H131" s="686"/>
      <c r="I131" s="686"/>
      <c r="J131" s="686"/>
      <c r="K131" s="686"/>
      <c r="L131" s="738"/>
      <c r="M131" s="738"/>
      <c r="N131" s="686"/>
      <c r="O131" s="686"/>
      <c r="P131" s="686"/>
      <c r="Q131" s="686"/>
      <c r="R131" s="686"/>
      <c r="S131" s="686"/>
      <c r="T131" s="686"/>
    </row>
    <row r="132" spans="1:20">
      <c r="A132" s="682" t="s">
        <v>123</v>
      </c>
      <c r="B132" s="686"/>
      <c r="C132" s="686"/>
      <c r="D132" s="737"/>
      <c r="E132" s="686"/>
      <c r="F132" s="686"/>
      <c r="G132" s="686"/>
      <c r="H132" s="686"/>
      <c r="I132" s="686"/>
      <c r="J132" s="686"/>
      <c r="K132" s="686"/>
      <c r="L132" s="686"/>
      <c r="M132" s="686"/>
      <c r="O132" s="686"/>
      <c r="P132" s="686"/>
      <c r="Q132" s="686"/>
      <c r="R132" s="686"/>
      <c r="S132" s="686"/>
      <c r="T132" s="686"/>
    </row>
    <row r="133" spans="1:20">
      <c r="N133" s="682"/>
    </row>
    <row r="134" spans="1:20" ht="12.75">
      <c r="A134" s="685" t="s">
        <v>1</v>
      </c>
      <c r="B134" s="685"/>
      <c r="C134" s="685"/>
      <c r="D134" s="687" t="s">
        <v>2</v>
      </c>
      <c r="E134" s="682"/>
      <c r="F134" s="685" t="s">
        <v>0</v>
      </c>
      <c r="G134" s="682"/>
      <c r="H134" s="682"/>
      <c r="I134" s="682"/>
      <c r="J134" s="682"/>
      <c r="K134" s="682"/>
      <c r="L134" s="682"/>
      <c r="M134" s="682"/>
      <c r="N134" s="682"/>
      <c r="O134" s="682"/>
      <c r="P134" s="682"/>
      <c r="Q134" s="682"/>
      <c r="R134" s="682"/>
      <c r="S134" s="682"/>
      <c r="T134" s="682"/>
    </row>
    <row r="135" spans="1:20" ht="12.75">
      <c r="A135" s="685"/>
      <c r="B135" s="685"/>
      <c r="C135" s="685"/>
      <c r="D135" s="687"/>
      <c r="E135" s="682"/>
      <c r="F135" s="682"/>
      <c r="G135" s="682"/>
      <c r="H135" s="682"/>
      <c r="I135" s="682"/>
      <c r="J135" s="682"/>
      <c r="K135" s="682"/>
      <c r="L135" s="682"/>
      <c r="M135" s="682"/>
      <c r="N135" s="682"/>
      <c r="O135" s="682"/>
      <c r="P135" s="682"/>
      <c r="Q135" s="682"/>
      <c r="R135" s="682"/>
      <c r="S135" s="682"/>
      <c r="T135" s="682"/>
    </row>
    <row r="136" spans="1:20" ht="12.75">
      <c r="A136" s="685" t="s">
        <v>3</v>
      </c>
      <c r="B136" s="685"/>
      <c r="C136" s="685"/>
      <c r="D136" s="687" t="s">
        <v>4</v>
      </c>
      <c r="E136" s="682"/>
      <c r="F136" s="682"/>
      <c r="G136" s="682"/>
      <c r="H136" s="682"/>
      <c r="I136" s="682"/>
      <c r="J136" s="682"/>
      <c r="K136" s="682"/>
      <c r="L136" s="682"/>
      <c r="M136" s="682"/>
      <c r="N136" s="682"/>
      <c r="O136" s="682"/>
      <c r="P136" s="682"/>
      <c r="Q136" s="682"/>
      <c r="R136" s="682"/>
      <c r="S136" s="682"/>
      <c r="T136" s="682"/>
    </row>
    <row r="137" spans="1:20" ht="12.75">
      <c r="A137" s="685"/>
      <c r="B137" s="685"/>
      <c r="C137" s="685"/>
      <c r="D137" s="687"/>
      <c r="E137" s="682"/>
      <c r="F137" s="682"/>
      <c r="G137" s="682"/>
      <c r="H137" s="682"/>
      <c r="I137" s="682"/>
      <c r="J137" s="682"/>
      <c r="K137" s="682"/>
      <c r="L137" s="682"/>
      <c r="M137" s="682"/>
      <c r="N137" s="682"/>
      <c r="O137" s="682"/>
      <c r="P137" s="682"/>
      <c r="Q137" s="682"/>
      <c r="R137" s="682"/>
      <c r="S137" s="682"/>
      <c r="T137" s="682"/>
    </row>
    <row r="138" spans="1:20" ht="12.75">
      <c r="A138" s="685" t="s">
        <v>5</v>
      </c>
      <c r="B138" s="685"/>
      <c r="C138" s="685"/>
      <c r="D138" s="687" t="s">
        <v>390</v>
      </c>
      <c r="E138" s="682"/>
      <c r="F138" s="682"/>
      <c r="G138" s="682"/>
      <c r="H138" s="682"/>
      <c r="I138" s="682"/>
      <c r="J138" s="682"/>
      <c r="K138" s="682"/>
      <c r="L138" s="682"/>
      <c r="M138" s="682"/>
      <c r="N138" s="682"/>
      <c r="O138" s="682"/>
      <c r="P138" s="682"/>
      <c r="Q138" s="682"/>
      <c r="R138" s="682"/>
      <c r="S138" s="682"/>
      <c r="T138" s="682"/>
    </row>
    <row r="139" spans="1:20" ht="12.75">
      <c r="A139" s="685"/>
      <c r="B139" s="685"/>
      <c r="C139" s="685"/>
      <c r="D139" s="687"/>
      <c r="E139" s="682"/>
      <c r="F139" s="682"/>
      <c r="G139" s="682"/>
      <c r="H139" s="682"/>
      <c r="I139" s="682"/>
      <c r="J139" s="682"/>
      <c r="K139" s="682"/>
      <c r="L139" s="682"/>
      <c r="M139" s="682"/>
      <c r="N139" s="682"/>
      <c r="O139" s="682"/>
      <c r="P139" s="682"/>
      <c r="Q139" s="682"/>
      <c r="R139" s="682"/>
      <c r="S139" s="682"/>
      <c r="T139" s="682"/>
    </row>
    <row r="140" spans="1:20" ht="12.75">
      <c r="A140" s="685" t="s">
        <v>7</v>
      </c>
      <c r="B140" s="685"/>
      <c r="C140" s="685"/>
      <c r="D140" s="687" t="s">
        <v>8</v>
      </c>
      <c r="E140" s="688"/>
      <c r="F140" s="682"/>
      <c r="G140" s="689"/>
      <c r="H140" s="685" t="s">
        <v>270</v>
      </c>
      <c r="I140" s="682"/>
      <c r="J140" s="682"/>
      <c r="K140" s="682"/>
      <c r="L140" s="86"/>
      <c r="M140" s="86"/>
      <c r="N140" s="86"/>
      <c r="O140" s="86"/>
      <c r="P140" s="86"/>
      <c r="Q140" s="86"/>
      <c r="R140" s="86"/>
      <c r="S140" s="86"/>
      <c r="T140" s="682"/>
    </row>
    <row r="141" spans="1:20" ht="15">
      <c r="A141" s="682"/>
      <c r="B141" s="682"/>
      <c r="C141" s="682"/>
      <c r="D141" s="683"/>
      <c r="E141" s="682"/>
      <c r="F141" s="690"/>
      <c r="G141" s="690"/>
      <c r="H141" s="690"/>
      <c r="I141" s="690"/>
      <c r="J141" s="690"/>
      <c r="K141" s="682"/>
      <c r="L141" s="682"/>
      <c r="M141" s="682"/>
      <c r="N141" s="682"/>
      <c r="O141" s="682"/>
      <c r="P141" s="682"/>
      <c r="Q141" s="690"/>
      <c r="R141" s="690"/>
      <c r="S141" s="682"/>
      <c r="T141" s="682"/>
    </row>
    <row r="142" spans="1:20">
      <c r="A142" s="682"/>
      <c r="B142" s="691" t="s">
        <v>10</v>
      </c>
      <c r="C142" s="692"/>
      <c r="D142" s="693"/>
      <c r="E142" s="692"/>
      <c r="F142" s="692"/>
      <c r="G142" s="692"/>
      <c r="H142" s="692"/>
      <c r="I142" s="692"/>
      <c r="J142" s="694"/>
      <c r="K142" s="682"/>
      <c r="L142" s="682"/>
      <c r="M142" s="682"/>
      <c r="N142" s="682"/>
      <c r="O142" s="682"/>
      <c r="P142" s="682"/>
      <c r="Q142" s="691" t="s">
        <v>10</v>
      </c>
      <c r="R142" s="694"/>
      <c r="S142" s="682"/>
      <c r="T142" s="682"/>
    </row>
    <row r="143" spans="1:20">
      <c r="A143" s="682"/>
      <c r="B143" s="695"/>
      <c r="C143" s="682"/>
      <c r="D143" s="683"/>
      <c r="E143" s="682"/>
      <c r="F143" s="682"/>
      <c r="G143" s="682"/>
      <c r="H143" s="682"/>
      <c r="I143" s="682"/>
      <c r="J143" s="696"/>
      <c r="K143" s="682"/>
      <c r="L143" s="682"/>
      <c r="M143" s="682"/>
      <c r="N143" s="682"/>
      <c r="O143" s="682"/>
      <c r="P143" s="682"/>
      <c r="Q143" s="695"/>
      <c r="R143" s="696"/>
      <c r="S143" s="682"/>
      <c r="T143" s="682"/>
    </row>
    <row r="144" spans="1:20">
      <c r="A144" s="682"/>
      <c r="B144" s="697" t="s">
        <v>11</v>
      </c>
      <c r="C144" s="698" t="s">
        <v>12</v>
      </c>
      <c r="D144" s="699" t="s">
        <v>13</v>
      </c>
      <c r="E144" s="698" t="s">
        <v>14</v>
      </c>
      <c r="F144" s="700" t="s">
        <v>15</v>
      </c>
      <c r="G144" s="701" t="s">
        <v>16</v>
      </c>
      <c r="H144" s="701" t="s">
        <v>17</v>
      </c>
      <c r="I144" s="701" t="s">
        <v>18</v>
      </c>
      <c r="J144" s="702" t="s">
        <v>19</v>
      </c>
      <c r="K144" s="698" t="s">
        <v>20</v>
      </c>
      <c r="L144" s="698" t="s">
        <v>21</v>
      </c>
      <c r="M144" s="700" t="s">
        <v>22</v>
      </c>
      <c r="N144" s="700" t="s">
        <v>23</v>
      </c>
      <c r="O144" s="700" t="s">
        <v>24</v>
      </c>
      <c r="P144" s="700" t="s">
        <v>25</v>
      </c>
      <c r="Q144" s="703" t="s">
        <v>26</v>
      </c>
      <c r="R144" s="702" t="s">
        <v>27</v>
      </c>
      <c r="S144" s="703" t="s">
        <v>28</v>
      </c>
      <c r="T144" s="86" t="s">
        <v>29</v>
      </c>
    </row>
    <row r="145" spans="1:20">
      <c r="A145" s="704"/>
      <c r="B145" s="705" t="s">
        <v>0</v>
      </c>
      <c r="C145" s="706"/>
      <c r="D145" s="707" t="s">
        <v>0</v>
      </c>
      <c r="E145" s="708" t="s">
        <v>0</v>
      </c>
      <c r="F145" s="708" t="s">
        <v>0</v>
      </c>
      <c r="G145" s="709"/>
      <c r="H145" s="709" t="s">
        <v>0</v>
      </c>
      <c r="I145" s="710" t="s">
        <v>30</v>
      </c>
      <c r="J145" s="205"/>
      <c r="K145" s="711" t="s">
        <v>0</v>
      </c>
      <c r="L145" s="704"/>
      <c r="M145" s="711"/>
      <c r="N145" s="711"/>
      <c r="O145" s="711" t="s">
        <v>31</v>
      </c>
      <c r="P145" s="711"/>
      <c r="Q145" s="712"/>
      <c r="R145" s="713"/>
      <c r="S145" s="714"/>
      <c r="T145" s="714"/>
    </row>
    <row r="146" spans="1:20">
      <c r="A146" s="716"/>
      <c r="B146" s="717" t="s">
        <v>32</v>
      </c>
      <c r="C146" s="709" t="s">
        <v>32</v>
      </c>
      <c r="D146" s="718" t="s">
        <v>33</v>
      </c>
      <c r="E146" s="709" t="s">
        <v>34</v>
      </c>
      <c r="F146" s="709" t="s">
        <v>0</v>
      </c>
      <c r="G146" s="709"/>
      <c r="H146" s="709" t="s">
        <v>0</v>
      </c>
      <c r="I146" s="206"/>
      <c r="J146" s="207"/>
      <c r="K146" s="719" t="s">
        <v>35</v>
      </c>
      <c r="L146" s="720" t="s">
        <v>36</v>
      </c>
      <c r="M146" s="720" t="s">
        <v>37</v>
      </c>
      <c r="N146" s="720" t="s">
        <v>38</v>
      </c>
      <c r="O146" s="720" t="s">
        <v>39</v>
      </c>
      <c r="P146" s="704" t="s">
        <v>40</v>
      </c>
      <c r="Q146" s="705" t="s">
        <v>41</v>
      </c>
      <c r="R146" s="721" t="s">
        <v>42</v>
      </c>
      <c r="S146" s="714" t="s">
        <v>43</v>
      </c>
      <c r="T146" s="722" t="s">
        <v>44</v>
      </c>
    </row>
    <row r="147" spans="1:20">
      <c r="A147" s="723" t="s">
        <v>45</v>
      </c>
      <c r="B147" s="724" t="s">
        <v>46</v>
      </c>
      <c r="C147" s="725" t="s">
        <v>47</v>
      </c>
      <c r="D147" s="725" t="s">
        <v>48</v>
      </c>
      <c r="E147" s="725" t="s">
        <v>49</v>
      </c>
      <c r="F147" s="725" t="s">
        <v>50</v>
      </c>
      <c r="G147" s="725" t="s">
        <v>51</v>
      </c>
      <c r="H147" s="725" t="s">
        <v>52</v>
      </c>
      <c r="I147" s="727" t="s">
        <v>53</v>
      </c>
      <c r="J147" s="728" t="s">
        <v>54</v>
      </c>
      <c r="K147" s="729" t="s">
        <v>55</v>
      </c>
      <c r="L147" s="730" t="s">
        <v>56</v>
      </c>
      <c r="M147" s="730" t="s">
        <v>57</v>
      </c>
      <c r="N147" s="730" t="s">
        <v>58</v>
      </c>
      <c r="O147" s="730" t="s">
        <v>59</v>
      </c>
      <c r="P147" s="731" t="s">
        <v>60</v>
      </c>
      <c r="Q147" s="732" t="s">
        <v>61</v>
      </c>
      <c r="R147" s="733" t="s">
        <v>61</v>
      </c>
      <c r="S147" s="729" t="s">
        <v>62</v>
      </c>
      <c r="T147" s="730" t="s">
        <v>63</v>
      </c>
    </row>
    <row r="148" spans="1:20">
      <c r="A148" s="741">
        <v>76</v>
      </c>
      <c r="B148" s="1044">
        <v>7050</v>
      </c>
      <c r="C148" s="1072" t="s">
        <v>391</v>
      </c>
      <c r="D148" s="1072" t="s">
        <v>392</v>
      </c>
      <c r="E148" s="1073" t="s">
        <v>81</v>
      </c>
      <c r="F148" s="1100">
        <v>0</v>
      </c>
      <c r="G148" s="1101"/>
      <c r="H148" s="1101"/>
      <c r="I148" s="1048"/>
      <c r="J148" s="1012">
        <v>0</v>
      </c>
      <c r="K148" s="1102">
        <f t="shared" ref="K148:K156" si="25">(+F148+G148+H148+J148)</f>
        <v>0</v>
      </c>
      <c r="L148" s="1093">
        <f t="shared" ref="L148:L156" si="26">+ROUND((K148*0.3077),0)</f>
        <v>0</v>
      </c>
      <c r="M148" s="1103">
        <v>0</v>
      </c>
      <c r="N148" s="1102">
        <v>0</v>
      </c>
      <c r="O148" s="1104">
        <f t="shared" ref="O148:O156" si="27">+ROUND((K148*0.0145),0)</f>
        <v>0</v>
      </c>
      <c r="P148" s="1103">
        <v>0</v>
      </c>
      <c r="Q148" s="1105">
        <v>0</v>
      </c>
      <c r="R148" s="1105">
        <v>0</v>
      </c>
      <c r="S148" s="1102">
        <f t="shared" ref="S148:S156" si="28">+L148+M148+N148+O148+P148+Q148+R148</f>
        <v>0</v>
      </c>
      <c r="T148" s="1102">
        <f>SUM(K148+S148)</f>
        <v>0</v>
      </c>
    </row>
    <row r="149" spans="1:20">
      <c r="A149" s="741">
        <f>A148+1</f>
        <v>77</v>
      </c>
      <c r="B149" s="744">
        <v>6931</v>
      </c>
      <c r="C149" s="757" t="s">
        <v>326</v>
      </c>
      <c r="D149" s="777" t="s">
        <v>393</v>
      </c>
      <c r="E149" s="758" t="s">
        <v>394</v>
      </c>
      <c r="F149" s="816">
        <v>34886</v>
      </c>
      <c r="G149" s="829"/>
      <c r="H149" s="833"/>
      <c r="I149" s="790"/>
      <c r="J149" s="749">
        <v>0</v>
      </c>
      <c r="K149" s="827">
        <f t="shared" si="25"/>
        <v>34886</v>
      </c>
      <c r="L149" s="828">
        <f t="shared" si="26"/>
        <v>10734</v>
      </c>
      <c r="M149" s="829">
        <v>495</v>
      </c>
      <c r="N149" s="827">
        <v>0</v>
      </c>
      <c r="O149" s="829">
        <f t="shared" si="27"/>
        <v>506</v>
      </c>
      <c r="P149" s="829">
        <v>187</v>
      </c>
      <c r="Q149" s="1106">
        <v>8310</v>
      </c>
      <c r="R149" s="1106">
        <v>486</v>
      </c>
      <c r="S149" s="827">
        <f t="shared" si="28"/>
        <v>20718</v>
      </c>
      <c r="T149" s="827">
        <f>SUM(K149+S149)</f>
        <v>55604</v>
      </c>
    </row>
    <row r="150" spans="1:20">
      <c r="A150" s="741">
        <f t="shared" ref="A150:A155" si="29">A149+1</f>
        <v>78</v>
      </c>
      <c r="B150" s="766">
        <v>6940</v>
      </c>
      <c r="C150" s="757" t="s">
        <v>326</v>
      </c>
      <c r="D150" s="777" t="s">
        <v>395</v>
      </c>
      <c r="E150" s="778" t="s">
        <v>394</v>
      </c>
      <c r="F150" s="836">
        <v>34886</v>
      </c>
      <c r="G150" s="829"/>
      <c r="H150" s="833"/>
      <c r="I150" s="790"/>
      <c r="J150" s="749">
        <v>0</v>
      </c>
      <c r="K150" s="827">
        <f t="shared" si="25"/>
        <v>34886</v>
      </c>
      <c r="L150" s="828">
        <f t="shared" si="26"/>
        <v>10734</v>
      </c>
      <c r="M150" s="829">
        <v>495</v>
      </c>
      <c r="N150" s="827">
        <v>0</v>
      </c>
      <c r="O150" s="829">
        <f t="shared" si="27"/>
        <v>506</v>
      </c>
      <c r="P150" s="829">
        <v>187</v>
      </c>
      <c r="Q150" s="826">
        <v>8310</v>
      </c>
      <c r="R150" s="826">
        <v>486</v>
      </c>
      <c r="S150" s="827">
        <f t="shared" si="28"/>
        <v>20718</v>
      </c>
      <c r="T150" s="827">
        <f>SUM(K150+S150)</f>
        <v>55604</v>
      </c>
    </row>
    <row r="151" spans="1:20" s="179" customFormat="1">
      <c r="A151" s="742">
        <f t="shared" si="29"/>
        <v>79</v>
      </c>
      <c r="B151" s="751">
        <v>6967</v>
      </c>
      <c r="C151" s="745" t="s">
        <v>326</v>
      </c>
      <c r="D151" s="1074" t="s">
        <v>396</v>
      </c>
      <c r="E151" s="1009" t="s">
        <v>341</v>
      </c>
      <c r="F151" s="829">
        <v>37580</v>
      </c>
      <c r="G151" s="1126"/>
      <c r="H151" s="1127"/>
      <c r="I151" s="1075">
        <v>46259</v>
      </c>
      <c r="J151" s="749">
        <v>0</v>
      </c>
      <c r="K151" s="1133">
        <f t="shared" si="25"/>
        <v>37580</v>
      </c>
      <c r="L151" s="828">
        <f t="shared" si="26"/>
        <v>11563</v>
      </c>
      <c r="M151" s="1133">
        <v>495</v>
      </c>
      <c r="N151" s="827">
        <v>0</v>
      </c>
      <c r="O151" s="829">
        <f t="shared" si="27"/>
        <v>545</v>
      </c>
      <c r="P151" s="1133">
        <v>187</v>
      </c>
      <c r="Q151" s="829">
        <v>8310</v>
      </c>
      <c r="R151" s="829">
        <v>486</v>
      </c>
      <c r="S151" s="827">
        <f t="shared" si="28"/>
        <v>21586</v>
      </c>
      <c r="T151" s="1133">
        <f>K151+S151</f>
        <v>59166</v>
      </c>
    </row>
    <row r="152" spans="1:20">
      <c r="A152" s="741">
        <f t="shared" si="29"/>
        <v>80</v>
      </c>
      <c r="B152" s="766">
        <v>7232</v>
      </c>
      <c r="C152" s="757" t="s">
        <v>342</v>
      </c>
      <c r="D152" s="777" t="s">
        <v>397</v>
      </c>
      <c r="E152" s="758" t="s">
        <v>105</v>
      </c>
      <c r="F152" s="816">
        <v>41372</v>
      </c>
      <c r="G152" s="1126"/>
      <c r="H152" s="1127"/>
      <c r="I152" s="1075"/>
      <c r="J152" s="749">
        <v>0</v>
      </c>
      <c r="K152" s="827">
        <f t="shared" si="25"/>
        <v>41372</v>
      </c>
      <c r="L152" s="828">
        <f t="shared" si="26"/>
        <v>12730</v>
      </c>
      <c r="M152" s="829">
        <v>495</v>
      </c>
      <c r="N152" s="827">
        <v>0</v>
      </c>
      <c r="O152" s="829">
        <f t="shared" si="27"/>
        <v>600</v>
      </c>
      <c r="P152" s="829">
        <v>187</v>
      </c>
      <c r="Q152" s="829">
        <v>8310</v>
      </c>
      <c r="R152" s="829">
        <v>486</v>
      </c>
      <c r="S152" s="827">
        <f t="shared" si="28"/>
        <v>22808</v>
      </c>
      <c r="T152" s="827">
        <f>SUM(K152+S152)</f>
        <v>64180</v>
      </c>
    </row>
    <row r="153" spans="1:20">
      <c r="A153" s="741">
        <f t="shared" si="29"/>
        <v>81</v>
      </c>
      <c r="B153" s="744">
        <v>6948</v>
      </c>
      <c r="C153" s="757" t="s">
        <v>342</v>
      </c>
      <c r="D153" s="757" t="s">
        <v>398</v>
      </c>
      <c r="E153" s="758" t="s">
        <v>105</v>
      </c>
      <c r="F153" s="816">
        <v>41372</v>
      </c>
      <c r="G153" s="833"/>
      <c r="H153" s="833"/>
      <c r="I153" s="748"/>
      <c r="J153" s="749">
        <v>0</v>
      </c>
      <c r="K153" s="827">
        <f t="shared" si="25"/>
        <v>41372</v>
      </c>
      <c r="L153" s="828">
        <f t="shared" si="26"/>
        <v>12730</v>
      </c>
      <c r="M153" s="829">
        <v>495</v>
      </c>
      <c r="N153" s="827">
        <v>0</v>
      </c>
      <c r="O153" s="829">
        <f t="shared" si="27"/>
        <v>600</v>
      </c>
      <c r="P153" s="829">
        <v>187</v>
      </c>
      <c r="Q153" s="1106">
        <v>8310</v>
      </c>
      <c r="R153" s="1106">
        <v>486</v>
      </c>
      <c r="S153" s="827">
        <f t="shared" si="28"/>
        <v>22808</v>
      </c>
      <c r="T153" s="1107">
        <f>SUM(K153+S153)</f>
        <v>64180</v>
      </c>
    </row>
    <row r="154" spans="1:20">
      <c r="A154" s="742">
        <f t="shared" si="29"/>
        <v>82</v>
      </c>
      <c r="B154" s="1077" t="s">
        <v>399</v>
      </c>
      <c r="C154" s="1078" t="s">
        <v>400</v>
      </c>
      <c r="D154" s="1078" t="s">
        <v>188</v>
      </c>
      <c r="E154" s="1079" t="s">
        <v>162</v>
      </c>
      <c r="F154" s="818">
        <v>0</v>
      </c>
      <c r="G154" s="1128"/>
      <c r="H154" s="1129"/>
      <c r="I154" s="1019"/>
      <c r="J154" s="1012">
        <v>0</v>
      </c>
      <c r="K154" s="834">
        <f t="shared" si="25"/>
        <v>0</v>
      </c>
      <c r="L154" s="835">
        <f t="shared" si="26"/>
        <v>0</v>
      </c>
      <c r="M154" s="836">
        <v>0</v>
      </c>
      <c r="N154" s="834">
        <v>0</v>
      </c>
      <c r="O154" s="836">
        <f t="shared" si="27"/>
        <v>0</v>
      </c>
      <c r="P154" s="836">
        <v>0</v>
      </c>
      <c r="Q154" s="836">
        <v>0</v>
      </c>
      <c r="R154" s="836">
        <v>0</v>
      </c>
      <c r="S154" s="834">
        <f t="shared" si="28"/>
        <v>0</v>
      </c>
      <c r="T154" s="834">
        <f>SUM(K154+S154)</f>
        <v>0</v>
      </c>
    </row>
    <row r="155" spans="1:20">
      <c r="A155" s="741">
        <f t="shared" si="29"/>
        <v>83</v>
      </c>
      <c r="B155" s="1000">
        <v>6567</v>
      </c>
      <c r="C155" s="1001" t="s">
        <v>117</v>
      </c>
      <c r="D155" s="777" t="s">
        <v>401</v>
      </c>
      <c r="E155" s="1037" t="s">
        <v>107</v>
      </c>
      <c r="F155" s="1130">
        <v>49731</v>
      </c>
      <c r="G155" s="1131"/>
      <c r="H155" s="1131"/>
      <c r="I155" s="1002"/>
      <c r="J155" s="1012">
        <v>0</v>
      </c>
      <c r="K155" s="834">
        <f t="shared" si="25"/>
        <v>49731</v>
      </c>
      <c r="L155" s="835">
        <f t="shared" si="26"/>
        <v>15302</v>
      </c>
      <c r="M155" s="836">
        <v>495</v>
      </c>
      <c r="N155" s="834">
        <v>0</v>
      </c>
      <c r="O155" s="836">
        <f t="shared" si="27"/>
        <v>721</v>
      </c>
      <c r="P155" s="836">
        <v>187</v>
      </c>
      <c r="Q155" s="836">
        <v>8310</v>
      </c>
      <c r="R155" s="836">
        <v>486</v>
      </c>
      <c r="S155" s="834">
        <f t="shared" si="28"/>
        <v>25501</v>
      </c>
      <c r="T155" s="834">
        <f>SUM(K155+S155)</f>
        <v>75232</v>
      </c>
    </row>
    <row r="156" spans="1:20" s="180" customFormat="1">
      <c r="A156" s="743">
        <f>A155+1</f>
        <v>84</v>
      </c>
      <c r="B156" s="1080">
        <v>6855</v>
      </c>
      <c r="C156" s="1078" t="s">
        <v>402</v>
      </c>
      <c r="D156" s="1081" t="s">
        <v>403</v>
      </c>
      <c r="E156" s="1082" t="s">
        <v>160</v>
      </c>
      <c r="F156" s="1132">
        <v>0</v>
      </c>
      <c r="G156" s="1132"/>
      <c r="H156" s="1132"/>
      <c r="I156" s="1083"/>
      <c r="J156" s="1084">
        <v>0</v>
      </c>
      <c r="K156" s="838">
        <f t="shared" si="25"/>
        <v>0</v>
      </c>
      <c r="L156" s="839">
        <f t="shared" si="26"/>
        <v>0</v>
      </c>
      <c r="M156" s="840">
        <v>495</v>
      </c>
      <c r="N156" s="838">
        <v>0</v>
      </c>
      <c r="O156" s="840">
        <f t="shared" si="27"/>
        <v>0</v>
      </c>
      <c r="P156" s="840">
        <v>187</v>
      </c>
      <c r="Q156" s="840">
        <v>8310</v>
      </c>
      <c r="R156" s="840">
        <v>486</v>
      </c>
      <c r="S156" s="838">
        <f t="shared" si="28"/>
        <v>9478</v>
      </c>
      <c r="T156" s="838">
        <f>SUM(K156+S156)</f>
        <v>9478</v>
      </c>
    </row>
    <row r="157" spans="1:20">
      <c r="A157" s="741">
        <f t="shared" ref="A157:A172" si="30">A156+1</f>
        <v>85</v>
      </c>
      <c r="B157" s="787"/>
      <c r="C157" s="608"/>
      <c r="D157" s="1074"/>
      <c r="E157" s="613"/>
      <c r="F157" s="614"/>
      <c r="G157" s="637"/>
      <c r="H157" s="638"/>
      <c r="I157" s="616"/>
      <c r="J157" s="639"/>
      <c r="K157" s="640"/>
      <c r="L157" s="641"/>
      <c r="M157" s="642"/>
      <c r="N157" s="640"/>
      <c r="O157" s="643"/>
      <c r="P157" s="642"/>
      <c r="Q157" s="644"/>
      <c r="R157" s="645"/>
      <c r="S157" s="641"/>
      <c r="T157" s="641"/>
    </row>
    <row r="158" spans="1:20">
      <c r="A158" s="741">
        <f t="shared" si="30"/>
        <v>86</v>
      </c>
      <c r="B158" s="751"/>
      <c r="C158" s="745"/>
      <c r="D158" s="788"/>
      <c r="E158" s="746"/>
      <c r="F158" s="747"/>
      <c r="G158" s="747"/>
      <c r="H158" s="747"/>
      <c r="I158" s="748"/>
      <c r="J158" s="1085"/>
      <c r="K158" s="760"/>
      <c r="L158" s="780"/>
      <c r="M158" s="762"/>
      <c r="N158" s="760"/>
      <c r="O158" s="763"/>
      <c r="P158" s="762"/>
      <c r="Q158" s="770"/>
      <c r="R158" s="770"/>
      <c r="S158" s="760"/>
      <c r="T158" s="765"/>
    </row>
    <row r="159" spans="1:20">
      <c r="A159" s="741">
        <f t="shared" si="30"/>
        <v>87</v>
      </c>
      <c r="B159" s="751"/>
      <c r="C159" s="745"/>
      <c r="D159" s="802"/>
      <c r="E159" s="803"/>
      <c r="F159" s="794"/>
      <c r="G159" s="791"/>
      <c r="H159" s="791"/>
      <c r="I159" s="804"/>
      <c r="J159" s="793"/>
      <c r="K159" s="805"/>
      <c r="L159" s="753"/>
      <c r="M159" s="805"/>
      <c r="N159" s="752"/>
      <c r="O159" s="755"/>
      <c r="P159" s="805"/>
      <c r="Q159" s="773"/>
      <c r="R159" s="773"/>
      <c r="S159" s="752"/>
      <c r="T159" s="805"/>
    </row>
    <row r="160" spans="1:20">
      <c r="A160" s="741">
        <f t="shared" si="30"/>
        <v>88</v>
      </c>
      <c r="B160" s="751"/>
      <c r="C160" s="745"/>
      <c r="D160" s="745"/>
      <c r="E160" s="1067"/>
      <c r="F160" s="1068"/>
      <c r="G160" s="747"/>
      <c r="H160" s="747"/>
      <c r="I160" s="790"/>
      <c r="J160" s="793"/>
      <c r="K160" s="752"/>
      <c r="L160" s="753"/>
      <c r="M160" s="754"/>
      <c r="N160" s="752"/>
      <c r="O160" s="755"/>
      <c r="P160" s="754"/>
      <c r="Q160" s="755"/>
      <c r="R160" s="755"/>
      <c r="S160" s="752"/>
      <c r="T160" s="801"/>
    </row>
    <row r="161" spans="1:20">
      <c r="A161" s="741">
        <f t="shared" si="30"/>
        <v>89</v>
      </c>
      <c r="B161" s="1086"/>
      <c r="C161" s="807"/>
      <c r="D161" s="1074"/>
      <c r="E161" s="803"/>
      <c r="F161" s="794"/>
      <c r="G161" s="795"/>
      <c r="H161" s="791"/>
      <c r="I161" s="1075"/>
      <c r="J161" s="802"/>
      <c r="K161" s="805"/>
      <c r="L161" s="753"/>
      <c r="M161" s="805"/>
      <c r="N161" s="752"/>
      <c r="O161" s="755"/>
      <c r="P161" s="805"/>
      <c r="Q161" s="773"/>
      <c r="R161" s="773"/>
      <c r="S161" s="752"/>
      <c r="T161" s="808"/>
    </row>
    <row r="162" spans="1:20">
      <c r="A162" s="741">
        <f t="shared" si="30"/>
        <v>90</v>
      </c>
      <c r="B162" s="1086"/>
      <c r="C162" s="1087"/>
      <c r="D162" s="810"/>
      <c r="E162" s="1009"/>
      <c r="F162" s="794"/>
      <c r="G162" s="791"/>
      <c r="H162" s="795"/>
      <c r="I162" s="1075"/>
      <c r="J162" s="793"/>
      <c r="K162" s="752"/>
      <c r="L162" s="753"/>
      <c r="M162" s="754"/>
      <c r="N162" s="752"/>
      <c r="O162" s="755"/>
      <c r="P162" s="754"/>
      <c r="Q162" s="772"/>
      <c r="R162" s="772"/>
      <c r="S162" s="752"/>
      <c r="T162" s="756"/>
    </row>
    <row r="163" spans="1:20">
      <c r="A163" s="741">
        <f t="shared" si="30"/>
        <v>91</v>
      </c>
      <c r="B163" s="751"/>
      <c r="C163" s="745"/>
      <c r="D163" s="745"/>
      <c r="E163" s="746"/>
      <c r="F163" s="747"/>
      <c r="G163" s="747"/>
      <c r="H163" s="747"/>
      <c r="I163" s="748"/>
      <c r="J163" s="754"/>
      <c r="K163" s="752"/>
      <c r="L163" s="753"/>
      <c r="M163" s="754"/>
      <c r="N163" s="752"/>
      <c r="O163" s="755"/>
      <c r="P163" s="754"/>
      <c r="Q163" s="1010"/>
      <c r="R163" s="1010"/>
      <c r="S163" s="752"/>
      <c r="T163" s="1076"/>
    </row>
    <row r="164" spans="1:20">
      <c r="A164" s="741">
        <f t="shared" si="30"/>
        <v>92</v>
      </c>
      <c r="B164" s="744"/>
      <c r="C164" s="757"/>
      <c r="D164" s="757"/>
      <c r="E164" s="758"/>
      <c r="F164" s="764"/>
      <c r="G164" s="1018"/>
      <c r="H164" s="775"/>
      <c r="I164" s="1019"/>
      <c r="J164" s="1008"/>
      <c r="K164" s="760"/>
      <c r="L164" s="761"/>
      <c r="M164" s="762"/>
      <c r="N164" s="760"/>
      <c r="O164" s="763"/>
      <c r="P164" s="762"/>
      <c r="Q164" s="770"/>
      <c r="R164" s="770"/>
      <c r="S164" s="760"/>
      <c r="T164" s="765"/>
    </row>
    <row r="165" spans="1:20">
      <c r="A165" s="741">
        <f t="shared" si="30"/>
        <v>93</v>
      </c>
      <c r="B165" s="744"/>
      <c r="C165" s="757"/>
      <c r="D165" s="757"/>
      <c r="E165" s="758"/>
      <c r="F165" s="764"/>
      <c r="G165" s="1018"/>
      <c r="H165" s="775"/>
      <c r="I165" s="1019"/>
      <c r="J165" s="1008"/>
      <c r="K165" s="760"/>
      <c r="L165" s="761"/>
      <c r="M165" s="762"/>
      <c r="N165" s="760"/>
      <c r="O165" s="763"/>
      <c r="P165" s="762"/>
      <c r="Q165" s="770"/>
      <c r="R165" s="770"/>
      <c r="S165" s="760"/>
      <c r="T165" s="765"/>
    </row>
    <row r="166" spans="1:20">
      <c r="A166" s="741">
        <f t="shared" si="30"/>
        <v>94</v>
      </c>
      <c r="B166" s="744"/>
      <c r="C166" s="757"/>
      <c r="D166" s="757"/>
      <c r="E166" s="758"/>
      <c r="F166" s="764"/>
      <c r="G166" s="1018"/>
      <c r="H166" s="775"/>
      <c r="I166" s="1019"/>
      <c r="J166" s="1008"/>
      <c r="K166" s="760"/>
      <c r="L166" s="761"/>
      <c r="M166" s="762"/>
      <c r="N166" s="760"/>
      <c r="O166" s="763"/>
      <c r="P166" s="762"/>
      <c r="Q166" s="770"/>
      <c r="R166" s="770"/>
      <c r="S166" s="760"/>
      <c r="T166" s="765"/>
    </row>
    <row r="167" spans="1:20">
      <c r="A167" s="741">
        <f t="shared" si="30"/>
        <v>95</v>
      </c>
      <c r="B167" s="744"/>
      <c r="C167" s="757"/>
      <c r="D167" s="757"/>
      <c r="E167" s="758"/>
      <c r="F167" s="764"/>
      <c r="G167" s="1018"/>
      <c r="H167" s="775"/>
      <c r="I167" s="1019"/>
      <c r="J167" s="1008"/>
      <c r="K167" s="760"/>
      <c r="L167" s="761"/>
      <c r="M167" s="762"/>
      <c r="N167" s="760"/>
      <c r="O167" s="763"/>
      <c r="P167" s="762"/>
      <c r="Q167" s="770"/>
      <c r="R167" s="770"/>
      <c r="S167" s="760"/>
      <c r="T167" s="765"/>
    </row>
    <row r="168" spans="1:20">
      <c r="A168" s="741">
        <f t="shared" si="30"/>
        <v>96</v>
      </c>
      <c r="B168" s="744"/>
      <c r="C168" s="757"/>
      <c r="D168" s="757"/>
      <c r="E168" s="758"/>
      <c r="F168" s="764"/>
      <c r="G168" s="1018"/>
      <c r="H168" s="775"/>
      <c r="I168" s="1019"/>
      <c r="J168" s="1008"/>
      <c r="K168" s="760"/>
      <c r="L168" s="761"/>
      <c r="M168" s="762"/>
      <c r="N168" s="760"/>
      <c r="O168" s="763"/>
      <c r="P168" s="762"/>
      <c r="Q168" s="770"/>
      <c r="R168" s="770"/>
      <c r="S168" s="760"/>
      <c r="T168" s="765"/>
    </row>
    <row r="169" spans="1:20" ht="12.75" customHeight="1">
      <c r="A169" s="741">
        <f t="shared" si="30"/>
        <v>97</v>
      </c>
      <c r="B169" s="1088"/>
      <c r="C169" s="1088"/>
      <c r="D169" s="1088"/>
      <c r="E169" s="1088"/>
      <c r="F169" s="1088"/>
      <c r="G169" s="1088"/>
      <c r="H169" s="1088"/>
      <c r="I169" s="1088"/>
      <c r="J169" s="1088"/>
      <c r="K169" s="1088"/>
      <c r="L169" s="1088"/>
      <c r="M169" s="1088"/>
      <c r="N169" s="1088"/>
      <c r="O169" s="1088"/>
      <c r="P169" s="1088"/>
      <c r="Q169" s="1088"/>
      <c r="R169" s="1088"/>
      <c r="S169" s="1088"/>
      <c r="T169" s="1088"/>
    </row>
    <row r="170" spans="1:20" ht="12.75" customHeight="1">
      <c r="A170" s="741">
        <f t="shared" si="30"/>
        <v>98</v>
      </c>
      <c r="B170" s="1088"/>
      <c r="C170" s="1088"/>
      <c r="D170" s="1088"/>
      <c r="E170" s="1088"/>
      <c r="F170" s="1088"/>
      <c r="G170" s="1088"/>
      <c r="H170" s="1088"/>
      <c r="I170" s="1088"/>
      <c r="J170" s="1088"/>
      <c r="K170" s="1088"/>
      <c r="L170" s="1088"/>
      <c r="M170" s="1088"/>
      <c r="N170" s="1088"/>
      <c r="O170" s="1088"/>
      <c r="P170" s="1088"/>
      <c r="Q170" s="1088"/>
      <c r="R170" s="1088"/>
      <c r="S170" s="1088"/>
      <c r="T170" s="1088"/>
    </row>
    <row r="171" spans="1:20" ht="12.75" customHeight="1">
      <c r="A171" s="741">
        <f t="shared" si="30"/>
        <v>99</v>
      </c>
      <c r="B171" s="1088"/>
      <c r="C171" s="1088"/>
      <c r="D171" s="1088"/>
      <c r="E171" s="1088"/>
      <c r="F171" s="1088"/>
      <c r="G171" s="1088"/>
      <c r="H171" s="1088"/>
      <c r="I171" s="1088"/>
      <c r="J171" s="1088"/>
      <c r="K171" s="1088"/>
      <c r="L171" s="1088"/>
      <c r="M171" s="1088"/>
      <c r="N171" s="1088"/>
      <c r="O171" s="1088"/>
      <c r="P171" s="1088"/>
      <c r="Q171" s="1088"/>
      <c r="R171" s="1088"/>
      <c r="S171" s="1088"/>
      <c r="T171" s="1088"/>
    </row>
    <row r="172" spans="1:20" ht="12.75" customHeight="1">
      <c r="A172" s="741">
        <f t="shared" si="30"/>
        <v>100</v>
      </c>
      <c r="B172" s="1088"/>
      <c r="C172" s="1088"/>
      <c r="D172" s="1088"/>
      <c r="E172" s="1088"/>
      <c r="F172" s="1088"/>
      <c r="G172" s="1088"/>
      <c r="H172" s="1088"/>
      <c r="I172" s="1088"/>
      <c r="J172" s="1088"/>
      <c r="K172" s="1088"/>
      <c r="L172" s="1088"/>
      <c r="M172" s="1088"/>
      <c r="N172" s="1088"/>
      <c r="O172" s="1088"/>
      <c r="P172" s="1088"/>
      <c r="Q172" s="1088"/>
      <c r="R172" s="1088"/>
      <c r="S172" s="1088"/>
      <c r="T172" s="1088"/>
    </row>
    <row r="173" spans="1:20">
      <c r="A173" s="736"/>
      <c r="B173" s="736"/>
      <c r="C173" s="736"/>
      <c r="D173" s="993" t="s">
        <v>404</v>
      </c>
      <c r="E173" s="994" t="s">
        <v>120</v>
      </c>
      <c r="F173" s="999">
        <f>SUM(F148:F172)</f>
        <v>239827</v>
      </c>
      <c r="G173" s="999">
        <f>SUM(G116:G148)</f>
        <v>0</v>
      </c>
      <c r="H173" s="999">
        <f>SUM(H116:H148)</f>
        <v>0</v>
      </c>
      <c r="I173" s="994" t="s">
        <v>120</v>
      </c>
      <c r="J173" s="999">
        <f>SUM(J148:J172)</f>
        <v>0</v>
      </c>
      <c r="K173" s="999">
        <f>SUM(K148:K172)</f>
        <v>239827</v>
      </c>
      <c r="L173" s="999">
        <f>SUM(L148:L172)</f>
        <v>73793</v>
      </c>
      <c r="M173" s="999">
        <f>SUM(M148:M172)</f>
        <v>3465</v>
      </c>
      <c r="N173" s="999">
        <f>SUM(N116:N148)</f>
        <v>0</v>
      </c>
      <c r="O173" s="999">
        <f t="shared" ref="O173:T173" si="31">SUM(O148:O172)</f>
        <v>3478</v>
      </c>
      <c r="P173" s="999">
        <f t="shared" si="31"/>
        <v>1309</v>
      </c>
      <c r="Q173" s="999">
        <f t="shared" si="31"/>
        <v>58170</v>
      </c>
      <c r="R173" s="999">
        <f t="shared" si="31"/>
        <v>3402</v>
      </c>
      <c r="S173" s="999">
        <f t="shared" si="31"/>
        <v>143617</v>
      </c>
      <c r="T173" s="999">
        <f t="shared" si="31"/>
        <v>383444</v>
      </c>
    </row>
    <row r="174" spans="1:20">
      <c r="A174" s="736"/>
      <c r="B174" s="736"/>
      <c r="C174" s="736"/>
      <c r="D174" s="993" t="s">
        <v>405</v>
      </c>
      <c r="E174" s="1071" t="s">
        <v>120</v>
      </c>
      <c r="F174" s="999">
        <f>F173+F129+F85+F41</f>
        <v>2890349</v>
      </c>
      <c r="G174" s="999">
        <f ca="1">G173+G129+G85+G41</f>
        <v>0</v>
      </c>
      <c r="H174" s="999">
        <f ca="1">H173+H129+H85+H41</f>
        <v>0</v>
      </c>
      <c r="I174" s="994" t="s">
        <v>120</v>
      </c>
      <c r="J174" s="999">
        <f>J173+J129+J85+J41</f>
        <v>31253</v>
      </c>
      <c r="K174" s="999">
        <f>K173+K129+K85+K41</f>
        <v>2921602</v>
      </c>
      <c r="L174" s="999">
        <f>L173+L129+L85+L41</f>
        <v>898978</v>
      </c>
      <c r="M174" s="999">
        <f>M173+M129+M85+M41</f>
        <v>36630</v>
      </c>
      <c r="N174" s="999">
        <f ca="1">N173+N129+N85+N41</f>
        <v>0</v>
      </c>
      <c r="O174" s="999">
        <f>O173+O129+O85+O41</f>
        <v>42365</v>
      </c>
      <c r="P174" s="999">
        <f>P173+P129+P85+P41</f>
        <v>13838</v>
      </c>
      <c r="Q174" s="999">
        <f>Q173+Q129+Q85+Q41</f>
        <v>666784</v>
      </c>
      <c r="R174" s="999">
        <f>R173+R129+R85+R41</f>
        <v>31025</v>
      </c>
      <c r="S174" s="999">
        <f>S173+S129+S85+S41</f>
        <v>1689620</v>
      </c>
      <c r="T174" s="999">
        <f>T173+T129+T85+T41</f>
        <v>4611222</v>
      </c>
    </row>
    <row r="175" spans="1:20">
      <c r="A175" s="682" t="s">
        <v>121</v>
      </c>
      <c r="B175" s="686"/>
      <c r="C175" s="686"/>
      <c r="D175" s="737"/>
      <c r="E175" s="686"/>
      <c r="F175" s="686"/>
      <c r="G175" s="686"/>
      <c r="H175" s="686"/>
      <c r="I175" s="686"/>
      <c r="J175" s="686"/>
      <c r="K175" s="686"/>
      <c r="L175" s="686"/>
      <c r="M175" s="686"/>
      <c r="N175" s="686"/>
      <c r="O175" s="686"/>
      <c r="P175" s="686"/>
      <c r="Q175" s="686"/>
      <c r="R175" s="686"/>
      <c r="S175" s="686"/>
      <c r="T175" s="686"/>
    </row>
    <row r="176" spans="1:20">
      <c r="A176" s="682" t="s">
        <v>122</v>
      </c>
      <c r="B176" s="686"/>
      <c r="C176" s="686"/>
      <c r="D176" s="737"/>
      <c r="E176" s="686"/>
      <c r="F176" s="686"/>
      <c r="G176" s="686"/>
      <c r="H176" s="686"/>
      <c r="I176" s="686"/>
      <c r="J176" s="686"/>
      <c r="K176" s="686"/>
      <c r="L176" s="738"/>
      <c r="M176" s="738"/>
      <c r="N176" s="686"/>
      <c r="O176" s="686"/>
      <c r="P176" s="686"/>
      <c r="Q176" s="686"/>
      <c r="R176" s="686"/>
      <c r="S176" s="686"/>
      <c r="T176" s="686"/>
    </row>
    <row r="177" spans="1:20">
      <c r="A177" s="682" t="s">
        <v>123</v>
      </c>
      <c r="B177" s="686"/>
      <c r="C177" s="686"/>
      <c r="D177" s="737"/>
      <c r="E177" s="686"/>
      <c r="F177" s="686"/>
      <c r="G177" s="686"/>
      <c r="H177" s="686"/>
      <c r="I177" s="686"/>
      <c r="J177" s="686"/>
      <c r="K177" s="686"/>
      <c r="L177" s="686"/>
      <c r="M177" s="686"/>
      <c r="N177" s="686"/>
      <c r="O177" s="686"/>
      <c r="P177" s="686"/>
      <c r="Q177" s="686"/>
      <c r="R177" s="686"/>
      <c r="S177" s="686"/>
      <c r="T177" s="686"/>
    </row>
  </sheetData>
  <mergeCells count="8">
    <mergeCell ref="I145:J146"/>
    <mergeCell ref="L176:M176"/>
    <mergeCell ref="I13:J14"/>
    <mergeCell ref="L43:M43"/>
    <mergeCell ref="I57:J58"/>
    <mergeCell ref="L87:M87"/>
    <mergeCell ref="I101:J102"/>
    <mergeCell ref="L131:M131"/>
  </mergeCells>
  <pageMargins left="0.23622047244094491" right="0.23622047244094491" top="0.9055118110236221" bottom="0.23622047244094491" header="0.31496062992125984" footer="0.31496062992125984"/>
  <pageSetup paperSize="5" scale="70" fitToHeight="0" orientation="landscape" r:id="rId1"/>
  <headerFooter>
    <oddHeader>&amp;C&amp;"Times New Roman,Bold"Government of Guam 
Fiscal Year 2025, Quarter 4
Agency Staffing Pattern</oddHeader>
  </headerFooter>
  <rowBreaks count="3" manualBreakCount="3">
    <brk id="44" max="16383" man="1"/>
    <brk id="88" max="19" man="1"/>
    <brk id="132" max="1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1:BV120"/>
  <sheetViews>
    <sheetView tabSelected="1" view="pageBreakPreview" zoomScaleNormal="100" zoomScaleSheetLayoutView="100" workbookViewId="0">
      <selection activeCell="R55" sqref="R55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23.21875" style="6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7.664062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406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407</v>
      </c>
      <c r="E8" s="8"/>
      <c r="F8" s="1"/>
      <c r="G8" s="3"/>
      <c r="H8" s="3" t="s">
        <v>408</v>
      </c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.75" thickBot="1">
      <c r="A9" s="1"/>
      <c r="B9" s="1"/>
      <c r="C9" s="1"/>
      <c r="D9" s="1"/>
      <c r="E9" s="1"/>
      <c r="F9"/>
      <c r="G9"/>
      <c r="H9"/>
      <c r="I9"/>
      <c r="J9"/>
      <c r="K9" s="1"/>
      <c r="L9" s="1"/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2.75" thickTop="1" thickBot="1">
      <c r="A10" s="1"/>
      <c r="B10" s="10" t="s">
        <v>10</v>
      </c>
      <c r="C10" s="11"/>
      <c r="D10" s="11"/>
      <c r="E10" s="11"/>
      <c r="F10" s="11"/>
      <c r="G10" s="11"/>
      <c r="H10" s="11"/>
      <c r="I10" s="11"/>
      <c r="J10" s="12"/>
      <c r="K10" s="1"/>
      <c r="L10" s="1"/>
      <c r="M10" s="1"/>
      <c r="N10" s="1"/>
      <c r="O10" s="1"/>
      <c r="P10" s="1"/>
      <c r="Q10" s="10" t="s">
        <v>10</v>
      </c>
      <c r="R10" s="12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" thickTop="1">
      <c r="A11" s="1"/>
      <c r="B11" s="13"/>
      <c r="C11" s="1"/>
      <c r="D11" s="1"/>
      <c r="E11" s="1"/>
      <c r="F11" s="1"/>
      <c r="G11" s="1"/>
      <c r="H11" s="1"/>
      <c r="I11" s="1"/>
      <c r="J11" s="14"/>
      <c r="K11" s="1"/>
      <c r="L11" s="1"/>
      <c r="M11" s="1"/>
      <c r="N11" s="1"/>
      <c r="O11" s="1"/>
      <c r="P11" s="1"/>
      <c r="Q11" s="13"/>
      <c r="R11" s="14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>
      <c r="A12" s="1"/>
      <c r="B12" s="15" t="s">
        <v>11</v>
      </c>
      <c r="C12" s="16" t="s">
        <v>12</v>
      </c>
      <c r="D12" s="17" t="s">
        <v>13</v>
      </c>
      <c r="E12" s="16" t="s">
        <v>14</v>
      </c>
      <c r="F12" s="17" t="s">
        <v>15</v>
      </c>
      <c r="G12" s="18" t="s">
        <v>16</v>
      </c>
      <c r="H12" s="18" t="s">
        <v>17</v>
      </c>
      <c r="I12" s="18" t="s">
        <v>18</v>
      </c>
      <c r="J12" s="19" t="s">
        <v>19</v>
      </c>
      <c r="K12" s="16" t="s">
        <v>20</v>
      </c>
      <c r="L12" s="16" t="s">
        <v>21</v>
      </c>
      <c r="M12" s="17" t="s">
        <v>22</v>
      </c>
      <c r="N12" s="17" t="s">
        <v>23</v>
      </c>
      <c r="O12" s="17" t="s">
        <v>24</v>
      </c>
      <c r="P12" s="17" t="s">
        <v>25</v>
      </c>
      <c r="Q12" s="20" t="s">
        <v>26</v>
      </c>
      <c r="R12" s="19" t="s">
        <v>27</v>
      </c>
      <c r="S12" s="20" t="s">
        <v>28</v>
      </c>
      <c r="T12" s="21" t="s">
        <v>29</v>
      </c>
      <c r="U12" s="21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22"/>
      <c r="B13" s="23" t="s">
        <v>0</v>
      </c>
      <c r="C13" s="24"/>
      <c r="D13" s="25" t="s">
        <v>0</v>
      </c>
      <c r="E13" s="25" t="s">
        <v>0</v>
      </c>
      <c r="F13" s="25" t="s">
        <v>0</v>
      </c>
      <c r="G13" s="26"/>
      <c r="H13" s="26" t="s">
        <v>0</v>
      </c>
      <c r="I13" s="200" t="s">
        <v>30</v>
      </c>
      <c r="J13" s="201"/>
      <c r="K13" s="27" t="s">
        <v>0</v>
      </c>
      <c r="L13" s="22"/>
      <c r="M13" s="27"/>
      <c r="N13" s="27"/>
      <c r="O13" s="27" t="s">
        <v>31</v>
      </c>
      <c r="P13" s="27"/>
      <c r="Q13" s="28"/>
      <c r="R13" s="29"/>
      <c r="S13" s="30"/>
      <c r="T13" s="30"/>
      <c r="U13" s="181"/>
      <c r="V13" s="181"/>
      <c r="W13" s="181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31"/>
      <c r="B14" s="32" t="s">
        <v>32</v>
      </c>
      <c r="C14" s="26" t="s">
        <v>32</v>
      </c>
      <c r="D14" s="26" t="s">
        <v>33</v>
      </c>
      <c r="E14" s="26" t="s">
        <v>34</v>
      </c>
      <c r="F14" s="26" t="s">
        <v>0</v>
      </c>
      <c r="G14" s="26"/>
      <c r="H14" s="26" t="s">
        <v>0</v>
      </c>
      <c r="I14" s="202"/>
      <c r="J14" s="203"/>
      <c r="K14" s="33" t="s">
        <v>35</v>
      </c>
      <c r="L14" s="34" t="s">
        <v>36</v>
      </c>
      <c r="M14" s="34" t="s">
        <v>37</v>
      </c>
      <c r="N14" s="34" t="s">
        <v>38</v>
      </c>
      <c r="O14" s="34" t="s">
        <v>39</v>
      </c>
      <c r="P14" s="22" t="s">
        <v>40</v>
      </c>
      <c r="Q14" s="23" t="s">
        <v>41</v>
      </c>
      <c r="R14" s="35" t="s">
        <v>42</v>
      </c>
      <c r="S14" s="30" t="s">
        <v>43</v>
      </c>
      <c r="T14" s="36" t="s">
        <v>44</v>
      </c>
      <c r="U14" s="181"/>
      <c r="V14" s="181"/>
      <c r="W14" s="18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2" thickBot="1">
      <c r="A15" s="37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41" t="s">
        <v>54</v>
      </c>
      <c r="K15" s="42" t="s">
        <v>55</v>
      </c>
      <c r="L15" s="43" t="s">
        <v>56</v>
      </c>
      <c r="M15" s="43" t="s">
        <v>57</v>
      </c>
      <c r="N15" s="43" t="s">
        <v>58</v>
      </c>
      <c r="O15" s="43" t="s">
        <v>59</v>
      </c>
      <c r="P15" s="44" t="s">
        <v>60</v>
      </c>
      <c r="Q15" s="45" t="s">
        <v>61</v>
      </c>
      <c r="R15" s="46" t="s">
        <v>61</v>
      </c>
      <c r="S15" s="42" t="s">
        <v>62</v>
      </c>
      <c r="T15" s="43" t="s">
        <v>63</v>
      </c>
      <c r="U15" s="181"/>
      <c r="V15" s="181"/>
      <c r="W15" s="18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Top="1">
      <c r="A16" s="47">
        <v>1</v>
      </c>
      <c r="B16" s="570">
        <v>6232</v>
      </c>
      <c r="C16" s="564" t="s">
        <v>409</v>
      </c>
      <c r="D16" s="564" t="s">
        <v>410</v>
      </c>
      <c r="E16" s="422" t="s">
        <v>411</v>
      </c>
      <c r="F16" s="1199">
        <v>58373</v>
      </c>
      <c r="G16" s="649"/>
      <c r="H16" s="649"/>
      <c r="I16" s="1191">
        <v>45842</v>
      </c>
      <c r="J16" s="1199">
        <v>463</v>
      </c>
      <c r="K16" s="1192">
        <f>(+F16+G16+H16+J16)</f>
        <v>58836</v>
      </c>
      <c r="L16" s="1200">
        <f>+ROUND((K16*0.3077),0)</f>
        <v>18104</v>
      </c>
      <c r="M16" s="1201">
        <v>495</v>
      </c>
      <c r="N16" s="1202">
        <v>0</v>
      </c>
      <c r="O16" s="1203">
        <f>ROUND((K16*0.0145),0)</f>
        <v>853</v>
      </c>
      <c r="P16" s="1201">
        <v>187</v>
      </c>
      <c r="Q16" s="1193">
        <v>21918</v>
      </c>
      <c r="R16" s="1193">
        <v>653</v>
      </c>
      <c r="S16" s="1200">
        <f>+L16+M16+N16+O16+P16+Q16+R16</f>
        <v>42210</v>
      </c>
      <c r="T16" s="1200">
        <f>SUM(K16+S16)</f>
        <v>101046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>
      <c r="A17" s="48">
        <f>SUM(A16+1)</f>
        <v>2</v>
      </c>
      <c r="B17" s="1194">
        <v>6800</v>
      </c>
      <c r="C17" s="421" t="s">
        <v>412</v>
      </c>
      <c r="D17" s="421" t="s">
        <v>413</v>
      </c>
      <c r="E17" s="422" t="s">
        <v>414</v>
      </c>
      <c r="F17" s="1204">
        <v>86465</v>
      </c>
      <c r="G17" s="461"/>
      <c r="H17" s="459"/>
      <c r="I17" s="1191">
        <v>46093</v>
      </c>
      <c r="J17" s="1206">
        <v>0</v>
      </c>
      <c r="K17" s="454">
        <f>(+F17+G17+H17+J17)</f>
        <v>86465</v>
      </c>
      <c r="L17" s="460">
        <f>+ROUND((K17*0.3077),0)</f>
        <v>26605</v>
      </c>
      <c r="M17" s="462">
        <v>495</v>
      </c>
      <c r="N17" s="454">
        <v>0</v>
      </c>
      <c r="O17" s="462">
        <f>+ROUND((K17*0.0145),0)</f>
        <v>1254</v>
      </c>
      <c r="P17" s="462">
        <v>187</v>
      </c>
      <c r="Q17" s="593">
        <v>8310</v>
      </c>
      <c r="R17" s="462">
        <v>486</v>
      </c>
      <c r="S17" s="454">
        <f>+L17+M17+N17+O17+P17+Q17+R17</f>
        <v>37337</v>
      </c>
      <c r="T17" s="454">
        <f>SUM(K17+S17)</f>
        <v>123802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48">
        <f t="shared" ref="A18:A40" si="0">SUM(A17+1)</f>
        <v>3</v>
      </c>
      <c r="B18" s="1195">
        <v>7181</v>
      </c>
      <c r="C18" s="1196" t="s">
        <v>415</v>
      </c>
      <c r="D18" s="1197" t="s">
        <v>416</v>
      </c>
      <c r="E18" s="1198" t="s">
        <v>105</v>
      </c>
      <c r="F18" s="322">
        <v>0</v>
      </c>
      <c r="G18" s="322"/>
      <c r="H18" s="1205"/>
      <c r="I18" s="1161"/>
      <c r="J18" s="1205">
        <v>0</v>
      </c>
      <c r="K18" s="395">
        <f>(+F18+G18+H18+J18)</f>
        <v>0</v>
      </c>
      <c r="L18" s="399">
        <f>+ROUND((K18*0.3077),0)</f>
        <v>0</v>
      </c>
      <c r="M18" s="462">
        <v>0</v>
      </c>
      <c r="N18" s="395">
        <v>0</v>
      </c>
      <c r="O18" s="396">
        <f>+ROUND((K18*0.0145),0)</f>
        <v>0</v>
      </c>
      <c r="P18" s="462">
        <v>0</v>
      </c>
      <c r="Q18" s="593">
        <v>0</v>
      </c>
      <c r="R18" s="462">
        <v>0</v>
      </c>
      <c r="S18" s="395">
        <f>+L18+M18+N18+O18+P18+Q18+R18</f>
        <v>0</v>
      </c>
      <c r="T18" s="395">
        <f>SUM(K18+S18)</f>
        <v>0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48">
        <f t="shared" si="0"/>
        <v>4</v>
      </c>
      <c r="B19" s="1162"/>
      <c r="C19" s="1160"/>
      <c r="D19" s="1160"/>
      <c r="E19" s="1163"/>
      <c r="F19" s="1164"/>
      <c r="G19" s="411"/>
      <c r="H19" s="412"/>
      <c r="I19" s="413"/>
      <c r="J19" s="1207"/>
      <c r="K19" s="1208"/>
      <c r="L19" s="1209"/>
      <c r="M19" s="1210"/>
      <c r="N19" s="1208"/>
      <c r="O19" s="1211"/>
      <c r="P19" s="1210"/>
      <c r="Q19" s="1211"/>
      <c r="R19" s="1211"/>
      <c r="S19" s="1208"/>
      <c r="T19" s="120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48">
        <f t="shared" si="0"/>
        <v>5</v>
      </c>
      <c r="B20" s="1165"/>
      <c r="C20" s="1166"/>
      <c r="D20" s="1166"/>
      <c r="E20" s="1167"/>
      <c r="F20" s="1168"/>
      <c r="G20" s="411"/>
      <c r="H20" s="412"/>
      <c r="I20" s="597"/>
      <c r="J20" s="595"/>
      <c r="K20" s="412"/>
      <c r="L20" s="1159"/>
      <c r="M20" s="417"/>
      <c r="N20" s="412"/>
      <c r="O20" s="416"/>
      <c r="P20" s="417"/>
      <c r="Q20" s="417"/>
      <c r="R20" s="417"/>
      <c r="S20" s="412"/>
      <c r="T20" s="418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48">
        <f t="shared" si="0"/>
        <v>6</v>
      </c>
      <c r="B21" s="1169"/>
      <c r="C21" s="1170"/>
      <c r="D21" s="1171"/>
      <c r="E21" s="1172"/>
      <c r="F21" s="1168"/>
      <c r="G21" s="411"/>
      <c r="H21" s="412"/>
      <c r="I21" s="597"/>
      <c r="J21" s="595"/>
      <c r="K21" s="412"/>
      <c r="L21" s="1159"/>
      <c r="M21" s="415"/>
      <c r="N21" s="412"/>
      <c r="O21" s="416"/>
      <c r="P21" s="415"/>
      <c r="Q21" s="417"/>
      <c r="R21" s="417"/>
      <c r="S21" s="412"/>
      <c r="T21" s="41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48">
        <f t="shared" si="0"/>
        <v>7</v>
      </c>
      <c r="B22" s="1169"/>
      <c r="C22" s="1170"/>
      <c r="D22" s="1171"/>
      <c r="E22" s="1172"/>
      <c r="F22" s="1168"/>
      <c r="G22" s="411"/>
      <c r="H22" s="412"/>
      <c r="I22" s="597"/>
      <c r="J22" s="596"/>
      <c r="K22" s="412"/>
      <c r="L22" s="1159"/>
      <c r="M22" s="415"/>
      <c r="N22" s="412"/>
      <c r="O22" s="416"/>
      <c r="P22" s="415"/>
      <c r="Q22" s="417"/>
      <c r="R22" s="417"/>
      <c r="S22" s="412"/>
      <c r="T22" s="41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48">
        <f t="shared" si="0"/>
        <v>8</v>
      </c>
      <c r="B23" s="904"/>
      <c r="C23" s="1166"/>
      <c r="D23" s="1166"/>
      <c r="E23" s="1172"/>
      <c r="F23" s="1168"/>
      <c r="G23" s="411"/>
      <c r="H23" s="412"/>
      <c r="I23" s="1173"/>
      <c r="J23" s="414"/>
      <c r="K23" s="412"/>
      <c r="L23" s="1159"/>
      <c r="M23" s="417"/>
      <c r="N23" s="412"/>
      <c r="O23" s="416"/>
      <c r="P23" s="417"/>
      <c r="Q23" s="594"/>
      <c r="R23" s="417"/>
      <c r="S23" s="412"/>
      <c r="T23" s="41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48">
        <f t="shared" si="0"/>
        <v>9</v>
      </c>
      <c r="B24" s="904"/>
      <c r="C24" s="1166"/>
      <c r="D24" s="1166"/>
      <c r="E24" s="1172"/>
      <c r="F24" s="1168"/>
      <c r="G24" s="411"/>
      <c r="H24" s="412"/>
      <c r="I24" s="413"/>
      <c r="J24" s="414"/>
      <c r="K24" s="412"/>
      <c r="L24" s="1159"/>
      <c r="M24" s="417"/>
      <c r="N24" s="412"/>
      <c r="O24" s="416"/>
      <c r="P24" s="417"/>
      <c r="Q24" s="594"/>
      <c r="R24" s="417"/>
      <c r="S24" s="412"/>
      <c r="T24" s="418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48">
        <f t="shared" si="0"/>
        <v>10</v>
      </c>
      <c r="B25" s="1174"/>
      <c r="C25" s="1175"/>
      <c r="D25" s="1175"/>
      <c r="E25" s="1176"/>
      <c r="F25" s="1168"/>
      <c r="G25" s="411"/>
      <c r="H25" s="412"/>
      <c r="I25" s="413"/>
      <c r="J25" s="414"/>
      <c r="K25" s="412"/>
      <c r="L25" s="1159"/>
      <c r="M25" s="415"/>
      <c r="N25" s="412"/>
      <c r="O25" s="416"/>
      <c r="P25" s="415"/>
      <c r="Q25" s="417"/>
      <c r="R25" s="417"/>
      <c r="S25" s="412"/>
      <c r="T25" s="418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48">
        <f t="shared" si="0"/>
        <v>11</v>
      </c>
      <c r="B26" s="910"/>
      <c r="C26" s="911"/>
      <c r="D26" s="912"/>
      <c r="E26" s="913"/>
      <c r="F26" s="1168"/>
      <c r="G26" s="411"/>
      <c r="H26" s="412"/>
      <c r="I26" s="597"/>
      <c r="J26" s="595"/>
      <c r="K26" s="412"/>
      <c r="L26" s="1159"/>
      <c r="M26" s="417"/>
      <c r="N26" s="412"/>
      <c r="O26" s="416"/>
      <c r="P26" s="417"/>
      <c r="Q26" s="417"/>
      <c r="R26" s="417"/>
      <c r="S26" s="412"/>
      <c r="T26" s="41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48">
        <f t="shared" si="0"/>
        <v>12</v>
      </c>
      <c r="B27" s="1177"/>
      <c r="C27" s="612"/>
      <c r="D27" s="612"/>
      <c r="E27" s="913"/>
      <c r="F27" s="1168"/>
      <c r="G27" s="438"/>
      <c r="H27" s="439"/>
      <c r="I27" s="569"/>
      <c r="J27" s="598"/>
      <c r="K27" s="439"/>
      <c r="L27" s="1178"/>
      <c r="M27" s="441"/>
      <c r="N27" s="439"/>
      <c r="O27" s="442"/>
      <c r="P27" s="441"/>
      <c r="Q27" s="443"/>
      <c r="R27" s="443"/>
      <c r="S27" s="439"/>
      <c r="T27" s="44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48">
        <f t="shared" si="0"/>
        <v>13</v>
      </c>
      <c r="B28" s="1179"/>
      <c r="C28" s="1180"/>
      <c r="D28" s="1181"/>
      <c r="E28" s="919"/>
      <c r="F28" s="1168"/>
      <c r="G28" s="438"/>
      <c r="H28" s="439"/>
      <c r="I28" s="569"/>
      <c r="J28" s="534"/>
      <c r="K28" s="439"/>
      <c r="L28" s="1178"/>
      <c r="M28" s="442"/>
      <c r="N28" s="439"/>
      <c r="O28" s="442"/>
      <c r="P28" s="442"/>
      <c r="Q28" s="443"/>
      <c r="R28" s="443"/>
      <c r="S28" s="439"/>
      <c r="T28" s="44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48">
        <f t="shared" si="0"/>
        <v>14</v>
      </c>
      <c r="B29" s="1182"/>
      <c r="C29" s="1180"/>
      <c r="D29" s="1181"/>
      <c r="E29" s="919"/>
      <c r="F29" s="1168"/>
      <c r="G29" s="438"/>
      <c r="H29" s="439"/>
      <c r="I29" s="569"/>
      <c r="J29" s="534"/>
      <c r="K29" s="439"/>
      <c r="L29" s="1178"/>
      <c r="M29" s="442"/>
      <c r="N29" s="439"/>
      <c r="O29" s="442"/>
      <c r="P29" s="442"/>
      <c r="Q29" s="443"/>
      <c r="R29" s="443"/>
      <c r="S29" s="439"/>
      <c r="T29" s="44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48">
        <f t="shared" si="0"/>
        <v>15</v>
      </c>
      <c r="B30" s="1183"/>
      <c r="C30" s="1180"/>
      <c r="D30" s="1181"/>
      <c r="E30" s="919"/>
      <c r="F30" s="1168"/>
      <c r="G30" s="438"/>
      <c r="H30" s="439"/>
      <c r="I30" s="569"/>
      <c r="J30" s="534"/>
      <c r="K30" s="439"/>
      <c r="L30" s="1178"/>
      <c r="M30" s="442"/>
      <c r="N30" s="439"/>
      <c r="O30" s="442"/>
      <c r="P30" s="442"/>
      <c r="Q30" s="443"/>
      <c r="R30" s="443"/>
      <c r="S30" s="439"/>
      <c r="T30" s="44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48">
        <f t="shared" si="0"/>
        <v>16</v>
      </c>
      <c r="B31" s="904"/>
      <c r="C31" s="1166"/>
      <c r="D31" s="1166"/>
      <c r="E31" s="1172"/>
      <c r="F31" s="1168"/>
      <c r="G31" s="438"/>
      <c r="H31" s="439"/>
      <c r="I31" s="569"/>
      <c r="J31" s="534"/>
      <c r="K31" s="439"/>
      <c r="L31" s="444"/>
      <c r="M31" s="442"/>
      <c r="N31" s="439"/>
      <c r="O31" s="442"/>
      <c r="P31" s="442"/>
      <c r="Q31" s="443"/>
      <c r="R31" s="443"/>
      <c r="S31" s="439"/>
      <c r="T31" s="118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48">
        <f t="shared" si="0"/>
        <v>17</v>
      </c>
      <c r="B32" s="922"/>
      <c r="C32" s="1185"/>
      <c r="D32" s="1166"/>
      <c r="E32" s="1172"/>
      <c r="F32" s="1168"/>
      <c r="G32" s="438"/>
      <c r="H32" s="439"/>
      <c r="I32" s="569"/>
      <c r="J32" s="534"/>
      <c r="K32" s="439"/>
      <c r="L32" s="444"/>
      <c r="M32" s="442"/>
      <c r="N32" s="439"/>
      <c r="O32" s="442"/>
      <c r="P32" s="442"/>
      <c r="Q32" s="442"/>
      <c r="R32" s="442"/>
      <c r="S32" s="439"/>
      <c r="T32" s="118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48">
        <f t="shared" si="0"/>
        <v>18</v>
      </c>
      <c r="B33" s="1186"/>
      <c r="C33" s="1187"/>
      <c r="D33" s="929"/>
      <c r="E33" s="1172"/>
      <c r="F33" s="1168"/>
      <c r="G33" s="438"/>
      <c r="H33" s="439"/>
      <c r="I33" s="569"/>
      <c r="J33" s="598"/>
      <c r="K33" s="439"/>
      <c r="L33" s="444"/>
      <c r="M33" s="442"/>
      <c r="N33" s="439"/>
      <c r="O33" s="442"/>
      <c r="P33" s="442"/>
      <c r="Q33" s="443"/>
      <c r="R33" s="443"/>
      <c r="S33" s="439"/>
      <c r="T33" s="118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48">
        <f t="shared" si="0"/>
        <v>19</v>
      </c>
      <c r="B34" s="1186"/>
      <c r="C34" s="1171"/>
      <c r="D34" s="1171"/>
      <c r="E34" s="1172"/>
      <c r="F34" s="1168"/>
      <c r="G34" s="438"/>
      <c r="H34" s="439"/>
      <c r="I34" s="569"/>
      <c r="J34" s="598"/>
      <c r="K34" s="439"/>
      <c r="L34" s="444"/>
      <c r="M34" s="442"/>
      <c r="N34" s="439"/>
      <c r="O34" s="442"/>
      <c r="P34" s="442"/>
      <c r="Q34" s="443"/>
      <c r="R34" s="443"/>
      <c r="S34" s="439"/>
      <c r="T34" s="118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48">
        <f t="shared" si="0"/>
        <v>20</v>
      </c>
      <c r="B35" s="1186"/>
      <c r="C35" s="1171"/>
      <c r="D35" s="1171"/>
      <c r="E35" s="1172"/>
      <c r="F35" s="1168"/>
      <c r="G35" s="438"/>
      <c r="H35" s="439"/>
      <c r="I35" s="569"/>
      <c r="J35" s="598"/>
      <c r="K35" s="439"/>
      <c r="L35" s="444"/>
      <c r="M35" s="442"/>
      <c r="N35" s="439"/>
      <c r="O35" s="442"/>
      <c r="P35" s="442"/>
      <c r="Q35" s="443"/>
      <c r="R35" s="443"/>
      <c r="S35" s="439"/>
      <c r="T35" s="118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48">
        <f t="shared" si="0"/>
        <v>21</v>
      </c>
      <c r="B36" s="927"/>
      <c r="C36" s="1171"/>
      <c r="D36" s="911"/>
      <c r="E36" s="1172"/>
      <c r="F36" s="1168"/>
      <c r="G36" s="438"/>
      <c r="H36" s="439"/>
      <c r="I36" s="569"/>
      <c r="J36" s="598"/>
      <c r="K36" s="439"/>
      <c r="L36" s="444"/>
      <c r="M36" s="442"/>
      <c r="N36" s="439"/>
      <c r="O36" s="442"/>
      <c r="P36" s="442"/>
      <c r="Q36" s="443"/>
      <c r="R36" s="443"/>
      <c r="S36" s="439"/>
      <c r="T36" s="118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48">
        <f t="shared" si="0"/>
        <v>22</v>
      </c>
      <c r="B37" s="904"/>
      <c r="C37" s="911"/>
      <c r="D37" s="929"/>
      <c r="E37" s="1188"/>
      <c r="F37" s="441"/>
      <c r="G37" s="438"/>
      <c r="H37" s="439"/>
      <c r="I37" s="569"/>
      <c r="J37" s="598"/>
      <c r="K37" s="439"/>
      <c r="L37" s="444"/>
      <c r="M37" s="442"/>
      <c r="N37" s="439"/>
      <c r="O37" s="442"/>
      <c r="P37" s="442"/>
      <c r="Q37" s="443"/>
      <c r="R37" s="443"/>
      <c r="S37" s="439"/>
      <c r="T37" s="118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48">
        <f t="shared" si="0"/>
        <v>23</v>
      </c>
      <c r="B38" s="1186"/>
      <c r="C38" s="1171"/>
      <c r="D38" s="1171"/>
      <c r="E38" s="1172"/>
      <c r="F38" s="1168"/>
      <c r="G38" s="438"/>
      <c r="H38" s="439"/>
      <c r="I38" s="569"/>
      <c r="J38" s="598"/>
      <c r="K38" s="439"/>
      <c r="L38" s="444"/>
      <c r="M38" s="442"/>
      <c r="N38" s="439"/>
      <c r="O38" s="442"/>
      <c r="P38" s="442"/>
      <c r="Q38" s="443"/>
      <c r="R38" s="443"/>
      <c r="S38" s="439"/>
      <c r="T38" s="118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48">
        <f t="shared" si="0"/>
        <v>24</v>
      </c>
      <c r="B39" s="1174"/>
      <c r="C39" s="1175"/>
      <c r="D39" s="1175"/>
      <c r="E39" s="1176"/>
      <c r="F39" s="441"/>
      <c r="G39" s="438"/>
      <c r="H39" s="439"/>
      <c r="I39" s="569"/>
      <c r="J39" s="441"/>
      <c r="K39" s="439"/>
      <c r="L39" s="439"/>
      <c r="M39" s="1189"/>
      <c r="N39" s="439"/>
      <c r="O39" s="442"/>
      <c r="P39" s="1190"/>
      <c r="Q39" s="442"/>
      <c r="R39" s="442"/>
      <c r="S39" s="439"/>
      <c r="T39" s="118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48">
        <f t="shared" si="0"/>
        <v>25</v>
      </c>
      <c r="B40" s="1177"/>
      <c r="C40" s="612"/>
      <c r="D40" s="612"/>
      <c r="E40" s="913"/>
      <c r="F40" s="615"/>
      <c r="G40" s="615"/>
      <c r="H40" s="615"/>
      <c r="I40" s="616"/>
      <c r="J40" s="615"/>
      <c r="K40" s="444"/>
      <c r="L40" s="439"/>
      <c r="M40" s="1189"/>
      <c r="N40" s="444"/>
      <c r="O40" s="444"/>
      <c r="P40" s="1190"/>
      <c r="Q40" s="444"/>
      <c r="R40" s="444"/>
      <c r="S40" s="439"/>
      <c r="T40" s="118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49"/>
      <c r="B41" s="49"/>
      <c r="C41" s="49"/>
      <c r="D41" s="69" t="s">
        <v>187</v>
      </c>
      <c r="E41" s="307" t="s">
        <v>120</v>
      </c>
      <c r="F41" s="423">
        <f>SUM(F16:F40)</f>
        <v>144838</v>
      </c>
      <c r="G41" s="423">
        <f>SUM(G16:G40)</f>
        <v>0</v>
      </c>
      <c r="H41" s="423">
        <f>SUM(H16:H40)</f>
        <v>0</v>
      </c>
      <c r="I41" s="307" t="s">
        <v>120</v>
      </c>
      <c r="J41" s="423">
        <f t="shared" ref="J41:T41" si="1">SUM(J16:J40)</f>
        <v>463</v>
      </c>
      <c r="K41" s="423">
        <f t="shared" si="1"/>
        <v>145301</v>
      </c>
      <c r="L41" s="423">
        <f t="shared" si="1"/>
        <v>44709</v>
      </c>
      <c r="M41" s="423">
        <f t="shared" si="1"/>
        <v>990</v>
      </c>
      <c r="N41" s="426">
        <f t="shared" si="1"/>
        <v>0</v>
      </c>
      <c r="O41" s="426">
        <f t="shared" si="1"/>
        <v>2107</v>
      </c>
      <c r="P41" s="426">
        <f t="shared" si="1"/>
        <v>374</v>
      </c>
      <c r="Q41" s="426">
        <f t="shared" si="1"/>
        <v>30228</v>
      </c>
      <c r="R41" s="426">
        <f t="shared" si="1"/>
        <v>1139</v>
      </c>
      <c r="S41" s="426">
        <f t="shared" si="1"/>
        <v>79547</v>
      </c>
      <c r="T41" s="428">
        <f t="shared" si="1"/>
        <v>224848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ht="12.75">
      <c r="A42" s="3" t="s">
        <v>121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122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204"/>
      <c r="M43" s="20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123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50"/>
      <c r="M45" s="51"/>
      <c r="N45" s="4"/>
      <c r="O45" s="51"/>
      <c r="P45" s="4"/>
      <c r="Q45" s="50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1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"/>
      <c r="N48" s="4"/>
      <c r="O48" s="50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>
      <c r="A49" s="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21"/>
      <c r="N50" s="4"/>
      <c r="O50" s="50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9"/>
      <c r="G51" s="9"/>
      <c r="H51" s="9"/>
      <c r="I51" s="9"/>
      <c r="J51" s="9"/>
      <c r="K51" s="9"/>
      <c r="L51" s="17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9"/>
      <c r="B52" s="9"/>
      <c r="C52" s="1"/>
      <c r="D52" s="9"/>
      <c r="E52" s="9"/>
      <c r="F52" s="53"/>
      <c r="G52" s="9"/>
      <c r="H52" s="9"/>
      <c r="I52" s="53"/>
      <c r="J52" s="9"/>
      <c r="K52" s="9"/>
      <c r="L52" s="9"/>
      <c r="M52" s="181"/>
      <c r="N52" s="181"/>
      <c r="O52" s="5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181"/>
      <c r="N53" s="181"/>
      <c r="O53" s="55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17"/>
      <c r="G54" s="17"/>
      <c r="H54" s="17"/>
      <c r="I54" s="17"/>
      <c r="J54" s="17"/>
      <c r="K54" s="17"/>
      <c r="L54" s="9"/>
      <c r="M54" s="181"/>
      <c r="N54" s="181"/>
      <c r="O54" s="56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57"/>
      <c r="C55" s="58"/>
      <c r="D55" s="58"/>
      <c r="E55" s="59"/>
      <c r="F55" s="59"/>
      <c r="G55" s="59"/>
      <c r="H55" s="59"/>
      <c r="I55" s="59"/>
      <c r="J55" s="59"/>
      <c r="K55" s="59"/>
      <c r="L55" s="60"/>
      <c r="M55" s="4"/>
      <c r="N55" s="4"/>
      <c r="O55" s="55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1"/>
      <c r="F56" s="1"/>
      <c r="G56" s="1"/>
      <c r="H56" s="1"/>
      <c r="I56" s="1"/>
      <c r="J56" s="1"/>
      <c r="K56" s="1"/>
      <c r="L56" s="61"/>
      <c r="M56" s="4"/>
      <c r="N56" s="4"/>
      <c r="O56" s="50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"/>
      <c r="B80" s="1"/>
      <c r="C80" s="1"/>
      <c r="D80" s="9"/>
      <c r="E80" s="59"/>
      <c r="F80" s="59"/>
      <c r="G80" s="59"/>
      <c r="H80" s="59"/>
      <c r="I80" s="59"/>
      <c r="J80" s="59"/>
      <c r="K80" s="59"/>
      <c r="L80" s="59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 ht="12.75">
      <c r="A81" s="3"/>
      <c r="B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2">
    <mergeCell ref="I13:J14"/>
    <mergeCell ref="L43:M43"/>
  </mergeCells>
  <pageMargins left="0.23622047244094491" right="0.23622047244094491" top="0.9055118110236221" bottom="0.23622047244094491" header="0.31496062992125984" footer="0.31496062992125984"/>
  <pageSetup paperSize="5" scale="76" fitToHeight="0" orientation="landscape" r:id="rId1"/>
  <headerFooter>
    <oddHeader>&amp;C&amp;"Times New Roman,Bold"Government of Guam 
Fiscal Year 2025, Quarter 4
Agency Staffing Pattern</oddHeader>
  </headerFooter>
  <rowBreaks count="1" manualBreakCount="1"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85c343e-10f6-41c8-b1ce-3d218200989d">
      <UserInfo>
        <DisplayName>Chris Carillo</DisplayName>
        <AccountId>36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9FEDC6D7636B4EBE6C8BAD0A1E2FB6" ma:contentTypeVersion="6" ma:contentTypeDescription="Create a new document." ma:contentTypeScope="" ma:versionID="85e911c49c6a546cb9c5fc429bf3648a">
  <xsd:schema xmlns:xsd="http://www.w3.org/2001/XMLSchema" xmlns:xs="http://www.w3.org/2001/XMLSchema" xmlns:p="http://schemas.microsoft.com/office/2006/metadata/properties" xmlns:ns2="1da7922d-40ba-4608-9715-54b1ba39b58c" xmlns:ns3="a85c343e-10f6-41c8-b1ce-3d218200989d" targetNamespace="http://schemas.microsoft.com/office/2006/metadata/properties" ma:root="true" ma:fieldsID="8812888ffca00a89e7e726b86440a28b" ns2:_="" ns3:_="">
    <xsd:import namespace="1da7922d-40ba-4608-9715-54b1ba39b58c"/>
    <xsd:import namespace="a85c343e-10f6-41c8-b1ce-3d21820098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a7922d-40ba-4608-9715-54b1ba39b5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5c343e-10f6-41c8-b1ce-3d218200989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E26262-2C99-4FC7-8AD7-7A33FEA875AD}">
  <ds:schemaRefs>
    <ds:schemaRef ds:uri="http://schemas.microsoft.com/office/2006/metadata/properties"/>
    <ds:schemaRef ds:uri="http://schemas.microsoft.com/office/infopath/2007/PartnerControls"/>
    <ds:schemaRef ds:uri="a85c343e-10f6-41c8-b1ce-3d218200989d"/>
  </ds:schemaRefs>
</ds:datastoreItem>
</file>

<file path=customXml/itemProps2.xml><?xml version="1.0" encoding="utf-8"?>
<ds:datastoreItem xmlns:ds="http://schemas.openxmlformats.org/officeDocument/2006/customXml" ds:itemID="{928AE612-1063-4B45-BD66-E274375C38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a7922d-40ba-4608-9715-54b1ba39b58c"/>
    <ds:schemaRef ds:uri="a85c343e-10f6-41c8-b1ce-3d21820098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868F01-0474-41B3-BE2E-E85AE6787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BHCFA </vt:lpstr>
      <vt:lpstr>BMS - SNAP ME</vt:lpstr>
      <vt:lpstr>BMS - SNAP QC</vt:lpstr>
      <vt:lpstr>BMS - SNAP BMS</vt:lpstr>
      <vt:lpstr>BMS - SNAP FC</vt:lpstr>
      <vt:lpstr>BES - TANF</vt:lpstr>
      <vt:lpstr>BES - SNAP CERT </vt:lpstr>
      <vt:lpstr>STATE OFFICE</vt:lpstr>
      <vt:lpstr>'BES - SNAP CERT '!Print_Area</vt:lpstr>
      <vt:lpstr>'BES - TANF'!Print_Area</vt:lpstr>
      <vt:lpstr>'BHCFA '!Print_Area</vt:lpstr>
      <vt:lpstr>'BMS - SNAP BMS'!Print_Area</vt:lpstr>
      <vt:lpstr>'BMS - SNAP FC'!Print_Area</vt:lpstr>
      <vt:lpstr>'BMS - SNAP ME'!Print_Area</vt:lpstr>
      <vt:lpstr>'BMS - SNAP QC'!Print_Area</vt:lpstr>
      <vt:lpstr>'STATE OFFICE'!Print_Area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Zenaida V. Okada</dc:creator>
  <cp:keywords/>
  <dc:description/>
  <cp:lastModifiedBy>Caitlin Erin T. Champaco</cp:lastModifiedBy>
  <cp:revision/>
  <cp:lastPrinted>2025-10-28T01:21:58Z</cp:lastPrinted>
  <dcterms:created xsi:type="dcterms:W3CDTF">2023-09-12T23:01:57Z</dcterms:created>
  <dcterms:modified xsi:type="dcterms:W3CDTF">2025-10-28T01:22:19Z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0x010100DA9FEDC6D7636B4EBE6C8BAD0A1E2FB6</vt:lpwstr>
  </property>
</Properties>
</file>